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rete" sheetId="1" state="visible" r:id="rId1"/>
    <sheet xmlns:r="http://schemas.openxmlformats.org/officeDocument/2006/relationships" name="Paint" sheetId="2" state="visible" r:id="rId2"/>
    <sheet xmlns:r="http://schemas.openxmlformats.org/officeDocument/2006/relationships" name="Landscape" sheetId="3" state="visible" r:id="rId3"/>
    <sheet xmlns:r="http://schemas.openxmlformats.org/officeDocument/2006/relationships" name="Drywall" sheetId="4" state="visible" r:id="rId4"/>
    <sheet xmlns:r="http://schemas.openxmlformats.org/officeDocument/2006/relationships" name="How it wor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333333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2B2B2B"/>
      </patternFill>
    </fill>
    <fill>
      <patternFill patternType="solid">
        <fgColor rgb="00FFF4C2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" fontId="4" fillId="3" borderId="1" pivotButton="0" quotePrefix="0" xfId="0"/>
    <xf numFmtId="2" fontId="5" fillId="4" borderId="1" pivotButton="0" quotePrefix="0" xfId="0"/>
    <xf numFmtId="1" fontId="5" fillId="4" borderId="1" pivotButton="0" quotePrefix="0" xfId="0"/>
    <xf numFmtId="0" fontId="4" fillId="3" borderId="1" applyAlignment="1" pivotButton="0" quotePrefix="0" xfId="0">
      <alignment horizontal="center" vertical="center"/>
    </xf>
    <xf numFmtId="165" fontId="5" fillId="4" borderId="1" pivotButton="0" quotePrefix="0" xfId="0"/>
    <xf numFmtId="164" fontId="5" fillId="4" borderId="1" pivotButton="0" quotePrefix="0" xfId="0"/>
    <xf numFmtId="0" fontId="5" fillId="4" borderId="1" pivotButton="0" quotePrefix="0" xfId="0"/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1" customWidth="1" min="4" max="4"/>
    <col width="9" customWidth="1" min="5" max="5"/>
    <col width="11" customWidth="1" min="6" max="6"/>
    <col width="11" customWidth="1" min="7" max="7"/>
    <col width="10" customWidth="1" min="8" max="8"/>
    <col width="10" customWidth="1" min="9" max="9"/>
  </cols>
  <sheetData>
    <row r="1" ht="24" customHeight="1">
      <c r="A1" s="1" t="inlineStr">
        <is>
          <t>Concrete for a slab</t>
        </is>
      </c>
    </row>
    <row r="2">
      <c r="A2" s="2" t="inlineStr">
        <is>
          <t>80 lb bags make 0.60 cu ft and 60 lb bags make 0.45. Type 10 ft 6 in as 10.5. Same math as Handyman Calc.</t>
        </is>
      </c>
    </row>
    <row r="4" ht="30" customHeight="1">
      <c r="A4" s="3" t="inlineStr">
        <is>
          <t>Job</t>
        </is>
      </c>
      <c r="B4" s="3" t="inlineStr">
        <is>
          <t>Length (ft)</t>
        </is>
      </c>
      <c r="C4" s="3" t="inlineStr">
        <is>
          <t>Width (ft)</t>
        </is>
      </c>
      <c r="D4" s="3" t="inlineStr">
        <is>
          <t>Thickness (in)</t>
        </is>
      </c>
      <c r="E4" s="3" t="inlineStr">
        <is>
          <t>Waste %</t>
        </is>
      </c>
      <c r="F4" s="3" t="inlineStr">
        <is>
          <t>Cubic feet</t>
        </is>
      </c>
      <c r="G4" s="3" t="inlineStr">
        <is>
          <t>Cubic yards</t>
        </is>
      </c>
      <c r="H4" s="3" t="inlineStr">
        <is>
          <t>80 lb bags</t>
        </is>
      </c>
      <c r="I4" s="3" t="inlineStr">
        <is>
          <t>60 lb bags</t>
        </is>
      </c>
    </row>
    <row r="5">
      <c r="A5" s="4" t="inlineStr">
        <is>
          <t>Shed pad</t>
        </is>
      </c>
      <c r="B5" s="5" t="n">
        <v>10</v>
      </c>
      <c r="C5" s="5" t="n">
        <v>12</v>
      </c>
      <c r="D5" s="5" t="n">
        <v>4</v>
      </c>
      <c r="E5" s="6" t="n">
        <v>10</v>
      </c>
      <c r="F5" s="7">
        <f>IF(OR(B5="",C5="",D5=""),"",ROUND(B5*192,0)*ROUND(C5*192,0)*ROUND(D5*16,0)*(100+E5)/(707788800))</f>
        <v/>
      </c>
      <c r="G5" s="7">
        <f>IF(OR(B5="",C5="",D5=""),"",ROUND(B5*192,0)*ROUND(C5*192,0)*ROUND(D5*16,0)*(100+E5)/(19110297600))</f>
        <v/>
      </c>
      <c r="H5" s="8">
        <f>IF(OR(B5="",C5="",D5=""),"",ROUNDUP(ROUND(B5*192,0)*ROUND(C5*192,0)*ROUND(D5*16,0)*(100+E5)/(424673280),0))</f>
        <v/>
      </c>
      <c r="I5" s="8">
        <f>IF(OR(B5="",C5="",D5=""),"",ROUNDUP(ROUND(B5*192,0)*ROUND(C5*192,0)*ROUND(D5*16,0)*(100+E5)/(318504960),0))</f>
        <v/>
      </c>
    </row>
    <row r="6">
      <c r="A6" s="4" t="inlineStr">
        <is>
          <t>Patio</t>
        </is>
      </c>
      <c r="B6" s="5" t="n">
        <v>12</v>
      </c>
      <c r="C6" s="5" t="n">
        <v>16</v>
      </c>
      <c r="D6" s="5" t="n">
        <v>4</v>
      </c>
      <c r="E6" s="6" t="n">
        <v>10</v>
      </c>
      <c r="F6" s="7">
        <f>IF(OR(B6="",C6="",D6=""),"",ROUND(B6*192,0)*ROUND(C6*192,0)*ROUND(D6*16,0)*(100+E6)/(707788800))</f>
        <v/>
      </c>
      <c r="G6" s="7">
        <f>IF(OR(B6="",C6="",D6=""),"",ROUND(B6*192,0)*ROUND(C6*192,0)*ROUND(D6*16,0)*(100+E6)/(19110297600))</f>
        <v/>
      </c>
      <c r="H6" s="8">
        <f>IF(OR(B6="",C6="",D6=""),"",ROUNDUP(ROUND(B6*192,0)*ROUND(C6*192,0)*ROUND(D6*16,0)*(100+E6)/(424673280),0))</f>
        <v/>
      </c>
      <c r="I6" s="8">
        <f>IF(OR(B6="",C6="",D6=""),"",ROUNDUP(ROUND(B6*192,0)*ROUND(C6*192,0)*ROUND(D6*16,0)*(100+E6)/(318504960),0))</f>
        <v/>
      </c>
    </row>
    <row r="7">
      <c r="A7" s="4" t="inlineStr">
        <is>
          <t>AC pad</t>
        </is>
      </c>
      <c r="B7" s="5" t="n">
        <v>3.5</v>
      </c>
      <c r="C7" s="5" t="n">
        <v>3.5</v>
      </c>
      <c r="D7" s="5" t="n">
        <v>4</v>
      </c>
      <c r="E7" s="6" t="n">
        <v>10</v>
      </c>
      <c r="F7" s="7">
        <f>IF(OR(B7="",C7="",D7=""),"",ROUND(B7*192,0)*ROUND(C7*192,0)*ROUND(D7*16,0)*(100+E7)/(707788800))</f>
        <v/>
      </c>
      <c r="G7" s="7">
        <f>IF(OR(B7="",C7="",D7=""),"",ROUND(B7*192,0)*ROUND(C7*192,0)*ROUND(D7*16,0)*(100+E7)/(19110297600))</f>
        <v/>
      </c>
      <c r="H7" s="8">
        <f>IF(OR(B7="",C7="",D7=""),"",ROUNDUP(ROUND(B7*192,0)*ROUND(C7*192,0)*ROUND(D7*16,0)*(100+E7)/(424673280),0))</f>
        <v/>
      </c>
      <c r="I7" s="8">
        <f>IF(OR(B7="",C7="",D7=""),"",ROUNDUP(ROUND(B7*192,0)*ROUND(C7*192,0)*ROUND(D7*16,0)*(100+E7)/(318504960),0))</f>
        <v/>
      </c>
    </row>
    <row r="8">
      <c r="A8" s="4" t="inlineStr">
        <is>
          <t>Sidewalk</t>
        </is>
      </c>
      <c r="B8" s="5" t="n">
        <v>4</v>
      </c>
      <c r="C8" s="5" t="n">
        <v>24</v>
      </c>
      <c r="D8" s="5" t="n">
        <v>4</v>
      </c>
      <c r="E8" s="6" t="n">
        <v>10</v>
      </c>
      <c r="F8" s="7">
        <f>IF(OR(B8="",C8="",D8=""),"",ROUND(B8*192,0)*ROUND(C8*192,0)*ROUND(D8*16,0)*(100+E8)/(707788800))</f>
        <v/>
      </c>
      <c r="G8" s="7">
        <f>IF(OR(B8="",C8="",D8=""),"",ROUND(B8*192,0)*ROUND(C8*192,0)*ROUND(D8*16,0)*(100+E8)/(19110297600))</f>
        <v/>
      </c>
      <c r="H8" s="8">
        <f>IF(OR(B8="",C8="",D8=""),"",ROUNDUP(ROUND(B8*192,0)*ROUND(C8*192,0)*ROUND(D8*16,0)*(100+E8)/(424673280),0))</f>
        <v/>
      </c>
      <c r="I8" s="8">
        <f>IF(OR(B8="",C8="",D8=""),"",ROUNDUP(ROUND(B8*192,0)*ROUND(C8*192,0)*ROUND(D8*16,0)*(100+E8)/(318504960),0))</f>
        <v/>
      </c>
    </row>
    <row r="9">
      <c r="A9" s="4" t="n"/>
      <c r="B9" s="5" t="n"/>
      <c r="C9" s="5" t="n"/>
      <c r="D9" s="5" t="n"/>
      <c r="E9" s="6" t="n">
        <v>10</v>
      </c>
      <c r="F9" s="7">
        <f>IF(OR(B9="",C9="",D9=""),"",ROUND(B9*192,0)*ROUND(C9*192,0)*ROUND(D9*16,0)*(100+E9)/(707788800))</f>
        <v/>
      </c>
      <c r="G9" s="7">
        <f>IF(OR(B9="",C9="",D9=""),"",ROUND(B9*192,0)*ROUND(C9*192,0)*ROUND(D9*16,0)*(100+E9)/(19110297600))</f>
        <v/>
      </c>
      <c r="H9" s="8">
        <f>IF(OR(B9="",C9="",D9=""),"",ROUNDUP(ROUND(B9*192,0)*ROUND(C9*192,0)*ROUND(D9*16,0)*(100+E9)/(424673280),0))</f>
        <v/>
      </c>
      <c r="I9" s="8">
        <f>IF(OR(B9="",C9="",D9=""),"",ROUNDUP(ROUND(B9*192,0)*ROUND(C9*192,0)*ROUND(D9*16,0)*(100+E9)/(318504960),0))</f>
        <v/>
      </c>
    </row>
    <row r="10">
      <c r="A10" s="4" t="n"/>
      <c r="B10" s="5" t="n"/>
      <c r="C10" s="5" t="n"/>
      <c r="D10" s="5" t="n"/>
      <c r="E10" s="6" t="n">
        <v>10</v>
      </c>
      <c r="F10" s="7">
        <f>IF(OR(B10="",C10="",D10=""),"",ROUND(B10*192,0)*ROUND(C10*192,0)*ROUND(D10*16,0)*(100+E10)/(707788800))</f>
        <v/>
      </c>
      <c r="G10" s="7">
        <f>IF(OR(B10="",C10="",D10=""),"",ROUND(B10*192,0)*ROUND(C10*192,0)*ROUND(D10*16,0)*(100+E10)/(19110297600))</f>
        <v/>
      </c>
      <c r="H10" s="8">
        <f>IF(OR(B10="",C10="",D10=""),"",ROUNDUP(ROUND(B10*192,0)*ROUND(C10*192,0)*ROUND(D10*16,0)*(100+E10)/(424673280),0))</f>
        <v/>
      </c>
      <c r="I10" s="8">
        <f>IF(OR(B10="",C10="",D10=""),"",ROUNDUP(ROUND(B10*192,0)*ROUND(C10*192,0)*ROUND(D10*16,0)*(100+E10)/(318504960),0))</f>
        <v/>
      </c>
    </row>
    <row r="11">
      <c r="A11" s="4" t="n"/>
      <c r="B11" s="5" t="n"/>
      <c r="C11" s="5" t="n"/>
      <c r="D11" s="5" t="n"/>
      <c r="E11" s="6" t="n">
        <v>10</v>
      </c>
      <c r="F11" s="7">
        <f>IF(OR(B11="",C11="",D11=""),"",ROUND(B11*192,0)*ROUND(C11*192,0)*ROUND(D11*16,0)*(100+E11)/(707788800))</f>
        <v/>
      </c>
      <c r="G11" s="7">
        <f>IF(OR(B11="",C11="",D11=""),"",ROUND(B11*192,0)*ROUND(C11*192,0)*ROUND(D11*16,0)*(100+E11)/(19110297600))</f>
        <v/>
      </c>
      <c r="H11" s="8">
        <f>IF(OR(B11="",C11="",D11=""),"",ROUNDUP(ROUND(B11*192,0)*ROUND(C11*192,0)*ROUND(D11*16,0)*(100+E11)/(424673280),0))</f>
        <v/>
      </c>
      <c r="I11" s="8">
        <f>IF(OR(B11="",C11="",D11=""),"",ROUNDUP(ROUND(B11*192,0)*ROUND(C11*192,0)*ROUND(D11*16,0)*(100+E11)/(318504960),0))</f>
        <v/>
      </c>
    </row>
    <row r="12">
      <c r="A12" s="4" t="n"/>
      <c r="B12" s="5" t="n"/>
      <c r="C12" s="5" t="n"/>
      <c r="D12" s="5" t="n"/>
      <c r="E12" s="6" t="n">
        <v>10</v>
      </c>
      <c r="F12" s="7">
        <f>IF(OR(B12="",C12="",D12=""),"",ROUND(B12*192,0)*ROUND(C12*192,0)*ROUND(D12*16,0)*(100+E12)/(707788800))</f>
        <v/>
      </c>
      <c r="G12" s="7">
        <f>IF(OR(B12="",C12="",D12=""),"",ROUND(B12*192,0)*ROUND(C12*192,0)*ROUND(D12*16,0)*(100+E12)/(19110297600))</f>
        <v/>
      </c>
      <c r="H12" s="8">
        <f>IF(OR(B12="",C12="",D12=""),"",ROUNDUP(ROUND(B12*192,0)*ROUND(C12*192,0)*ROUND(D12*16,0)*(100+E12)/(424673280),0))</f>
        <v/>
      </c>
      <c r="I12" s="8">
        <f>IF(OR(B12="",C12="",D12=""),"",ROUNDUP(ROUND(B12*192,0)*ROUND(C12*192,0)*ROUND(D12*16,0)*(100+E12)/(318504960),0))</f>
        <v/>
      </c>
    </row>
    <row r="13">
      <c r="A13" s="4" t="n"/>
      <c r="B13" s="5" t="n"/>
      <c r="C13" s="5" t="n"/>
      <c r="D13" s="5" t="n"/>
      <c r="E13" s="6" t="n">
        <v>10</v>
      </c>
      <c r="F13" s="7">
        <f>IF(OR(B13="",C13="",D13=""),"",ROUND(B13*192,0)*ROUND(C13*192,0)*ROUND(D13*16,0)*(100+E13)/(707788800))</f>
        <v/>
      </c>
      <c r="G13" s="7">
        <f>IF(OR(B13="",C13="",D13=""),"",ROUND(B13*192,0)*ROUND(C13*192,0)*ROUND(D13*16,0)*(100+E13)/(19110297600))</f>
        <v/>
      </c>
      <c r="H13" s="8">
        <f>IF(OR(B13="",C13="",D13=""),"",ROUNDUP(ROUND(B13*192,0)*ROUND(C13*192,0)*ROUND(D13*16,0)*(100+E13)/(424673280),0))</f>
        <v/>
      </c>
      <c r="I13" s="8">
        <f>IF(OR(B13="",C13="",D13=""),"",ROUNDUP(ROUND(B13*192,0)*ROUND(C13*192,0)*ROUND(D13*16,0)*(100+E13)/(318504960),0))</f>
        <v/>
      </c>
    </row>
    <row r="14">
      <c r="A14" s="4" t="n"/>
      <c r="B14" s="5" t="n"/>
      <c r="C14" s="5" t="n"/>
      <c r="D14" s="5" t="n"/>
      <c r="E14" s="6" t="n">
        <v>10</v>
      </c>
      <c r="F14" s="7">
        <f>IF(OR(B14="",C14="",D14=""),"",ROUND(B14*192,0)*ROUND(C14*192,0)*ROUND(D14*16,0)*(100+E14)/(707788800))</f>
        <v/>
      </c>
      <c r="G14" s="7">
        <f>IF(OR(B14="",C14="",D14=""),"",ROUND(B14*192,0)*ROUND(C14*192,0)*ROUND(D14*16,0)*(100+E14)/(19110297600))</f>
        <v/>
      </c>
      <c r="H14" s="8">
        <f>IF(OR(B14="",C14="",D14=""),"",ROUNDUP(ROUND(B14*192,0)*ROUND(C14*192,0)*ROUND(D14*16,0)*(100+E14)/(424673280),0))</f>
        <v/>
      </c>
      <c r="I14" s="8">
        <f>IF(OR(B14="",C14="",D14=""),"",ROUNDUP(ROUND(B14*192,0)*ROUND(C14*192,0)*ROUND(D14*16,0)*(100+E14)/(318504960),0))</f>
        <v/>
      </c>
    </row>
    <row r="15">
      <c r="A15" s="4" t="n"/>
      <c r="B15" s="5" t="n"/>
      <c r="C15" s="5" t="n"/>
      <c r="D15" s="5" t="n"/>
      <c r="E15" s="6" t="n">
        <v>10</v>
      </c>
      <c r="F15" s="7">
        <f>IF(OR(B15="",C15="",D15=""),"",ROUND(B15*192,0)*ROUND(C15*192,0)*ROUND(D15*16,0)*(100+E15)/(707788800))</f>
        <v/>
      </c>
      <c r="G15" s="7">
        <f>IF(OR(B15="",C15="",D15=""),"",ROUND(B15*192,0)*ROUND(C15*192,0)*ROUND(D15*16,0)*(100+E15)/(19110297600))</f>
        <v/>
      </c>
      <c r="H15" s="8">
        <f>IF(OR(B15="",C15="",D15=""),"",ROUNDUP(ROUND(B15*192,0)*ROUND(C15*192,0)*ROUND(D15*16,0)*(100+E15)/(424673280),0))</f>
        <v/>
      </c>
      <c r="I15" s="8">
        <f>IF(OR(B15="",C15="",D15=""),"",ROUNDUP(ROUND(B15*192,0)*ROUND(C15*192,0)*ROUND(D15*16,0)*(100+E15)/(318504960),0))</f>
        <v/>
      </c>
    </row>
    <row r="16">
      <c r="A16" s="4" t="n"/>
      <c r="B16" s="5" t="n"/>
      <c r="C16" s="5" t="n"/>
      <c r="D16" s="5" t="n"/>
      <c r="E16" s="6" t="n">
        <v>10</v>
      </c>
      <c r="F16" s="7">
        <f>IF(OR(B16="",C16="",D16=""),"",ROUND(B16*192,0)*ROUND(C16*192,0)*ROUND(D16*16,0)*(100+E16)/(707788800))</f>
        <v/>
      </c>
      <c r="G16" s="7">
        <f>IF(OR(B16="",C16="",D16=""),"",ROUND(B16*192,0)*ROUND(C16*192,0)*ROUND(D16*16,0)*(100+E16)/(19110297600))</f>
        <v/>
      </c>
      <c r="H16" s="8">
        <f>IF(OR(B16="",C16="",D16=""),"",ROUNDUP(ROUND(B16*192,0)*ROUND(C16*192,0)*ROUND(D16*16,0)*(100+E16)/(424673280),0))</f>
        <v/>
      </c>
      <c r="I16" s="8">
        <f>IF(OR(B16="",C16="",D16=""),"",ROUNDUP(ROUND(B16*192,0)*ROUND(C16*192,0)*ROUND(D16*16,0)*(100+E16)/(318504960),0))</f>
        <v/>
      </c>
    </row>
    <row r="17">
      <c r="A17" s="4" t="n"/>
      <c r="B17" s="5" t="n"/>
      <c r="C17" s="5" t="n"/>
      <c r="D17" s="5" t="n"/>
      <c r="E17" s="6" t="n">
        <v>10</v>
      </c>
      <c r="F17" s="7">
        <f>IF(OR(B17="",C17="",D17=""),"",ROUND(B17*192,0)*ROUND(C17*192,0)*ROUND(D17*16,0)*(100+E17)/(707788800))</f>
        <v/>
      </c>
      <c r="G17" s="7">
        <f>IF(OR(B17="",C17="",D17=""),"",ROUND(B17*192,0)*ROUND(C17*192,0)*ROUND(D17*16,0)*(100+E17)/(19110297600))</f>
        <v/>
      </c>
      <c r="H17" s="8">
        <f>IF(OR(B17="",C17="",D17=""),"",ROUNDUP(ROUND(B17*192,0)*ROUND(C17*192,0)*ROUND(D17*16,0)*(100+E17)/(424673280),0))</f>
        <v/>
      </c>
      <c r="I17" s="8">
        <f>IF(OR(B17="",C17="",D17=""),"",ROUNDUP(ROUND(B17*192,0)*ROUND(C17*192,0)*ROUND(D17*16,0)*(100+E17)/(318504960),0))</f>
        <v/>
      </c>
    </row>
    <row r="18">
      <c r="A18" s="4" t="n"/>
      <c r="B18" s="5" t="n"/>
      <c r="C18" s="5" t="n"/>
      <c r="D18" s="5" t="n"/>
      <c r="E18" s="6" t="n">
        <v>10</v>
      </c>
      <c r="F18" s="7">
        <f>IF(OR(B18="",C18="",D18=""),"",ROUND(B18*192,0)*ROUND(C18*192,0)*ROUND(D18*16,0)*(100+E18)/(707788800))</f>
        <v/>
      </c>
      <c r="G18" s="7">
        <f>IF(OR(B18="",C18="",D18=""),"",ROUND(B18*192,0)*ROUND(C18*192,0)*ROUND(D18*16,0)*(100+E18)/(19110297600))</f>
        <v/>
      </c>
      <c r="H18" s="8">
        <f>IF(OR(B18="",C18="",D18=""),"",ROUNDUP(ROUND(B18*192,0)*ROUND(C18*192,0)*ROUND(D18*16,0)*(100+E18)/(424673280),0))</f>
        <v/>
      </c>
      <c r="I18" s="8">
        <f>IF(OR(B18="",C18="",D18=""),"",ROUNDUP(ROUND(B18*192,0)*ROUND(C18*192,0)*ROUND(D18*16,0)*(100+E18)/(318504960),0))</f>
        <v/>
      </c>
    </row>
    <row r="19">
      <c r="A19" s="4" t="n"/>
      <c r="B19" s="5" t="n"/>
      <c r="C19" s="5" t="n"/>
      <c r="D19" s="5" t="n"/>
      <c r="E19" s="6" t="n">
        <v>10</v>
      </c>
      <c r="F19" s="7">
        <f>IF(OR(B19="",C19="",D19=""),"",ROUND(B19*192,0)*ROUND(C19*192,0)*ROUND(D19*16,0)*(100+E19)/(707788800))</f>
        <v/>
      </c>
      <c r="G19" s="7">
        <f>IF(OR(B19="",C19="",D19=""),"",ROUND(B19*192,0)*ROUND(C19*192,0)*ROUND(D19*16,0)*(100+E19)/(19110297600))</f>
        <v/>
      </c>
      <c r="H19" s="8">
        <f>IF(OR(B19="",C19="",D19=""),"",ROUNDUP(ROUND(B19*192,0)*ROUND(C19*192,0)*ROUND(D19*16,0)*(100+E19)/(424673280),0))</f>
        <v/>
      </c>
      <c r="I19" s="8">
        <f>IF(OR(B19="",C19="",D19=""),"",ROUNDUP(ROUND(B19*192,0)*ROUND(C19*192,0)*ROUND(D19*16,0)*(100+E19)/(318504960),0))</f>
        <v/>
      </c>
    </row>
    <row r="20">
      <c r="A20" s="4" t="n"/>
      <c r="B20" s="5" t="n"/>
      <c r="C20" s="5" t="n"/>
      <c r="D20" s="5" t="n"/>
      <c r="E20" s="6" t="n">
        <v>10</v>
      </c>
      <c r="F20" s="7">
        <f>IF(OR(B20="",C20="",D20=""),"",ROUND(B20*192,0)*ROUND(C20*192,0)*ROUND(D20*16,0)*(100+E20)/(707788800))</f>
        <v/>
      </c>
      <c r="G20" s="7">
        <f>IF(OR(B20="",C20="",D20=""),"",ROUND(B20*192,0)*ROUND(C20*192,0)*ROUND(D20*16,0)*(100+E20)/(19110297600))</f>
        <v/>
      </c>
      <c r="H20" s="8">
        <f>IF(OR(B20="",C20="",D20=""),"",ROUNDUP(ROUND(B20*192,0)*ROUND(C20*192,0)*ROUND(D20*16,0)*(100+E20)/(424673280),0))</f>
        <v/>
      </c>
      <c r="I20" s="8">
        <f>IF(OR(B20="",C20="",D20=""),"",ROUNDUP(ROUND(B20*192,0)*ROUND(C20*192,0)*ROUND(D20*16,0)*(100+E20)/(318504960),0))</f>
        <v/>
      </c>
    </row>
    <row r="21">
      <c r="A21" s="4" t="n"/>
      <c r="B21" s="5" t="n"/>
      <c r="C21" s="5" t="n"/>
      <c r="D21" s="5" t="n"/>
      <c r="E21" s="6" t="n">
        <v>10</v>
      </c>
      <c r="F21" s="7">
        <f>IF(OR(B21="",C21="",D21=""),"",ROUND(B21*192,0)*ROUND(C21*192,0)*ROUND(D21*16,0)*(100+E21)/(707788800))</f>
        <v/>
      </c>
      <c r="G21" s="7">
        <f>IF(OR(B21="",C21="",D21=""),"",ROUND(B21*192,0)*ROUND(C21*192,0)*ROUND(D21*16,0)*(100+E21)/(19110297600))</f>
        <v/>
      </c>
      <c r="H21" s="8">
        <f>IF(OR(B21="",C21="",D21=""),"",ROUNDUP(ROUND(B21*192,0)*ROUND(C21*192,0)*ROUND(D21*16,0)*(100+E21)/(424673280),0))</f>
        <v/>
      </c>
      <c r="I21" s="8">
        <f>IF(OR(B21="",C21="",D21=""),"",ROUNDUP(ROUND(B21*192,0)*ROUND(C21*192,0)*ROUND(D21*16,0)*(100+E21)/(318504960),0))</f>
        <v/>
      </c>
    </row>
    <row r="22">
      <c r="A22" s="4" t="n"/>
      <c r="B22" s="5" t="n"/>
      <c r="C22" s="5" t="n"/>
      <c r="D22" s="5" t="n"/>
      <c r="E22" s="6" t="n">
        <v>10</v>
      </c>
      <c r="F22" s="7">
        <f>IF(OR(B22="",C22="",D22=""),"",ROUND(B22*192,0)*ROUND(C22*192,0)*ROUND(D22*16,0)*(100+E22)/(707788800))</f>
        <v/>
      </c>
      <c r="G22" s="7">
        <f>IF(OR(B22="",C22="",D22=""),"",ROUND(B22*192,0)*ROUND(C22*192,0)*ROUND(D22*16,0)*(100+E22)/(19110297600))</f>
        <v/>
      </c>
      <c r="H22" s="8">
        <f>IF(OR(B22="",C22="",D22=""),"",ROUNDUP(ROUND(B22*192,0)*ROUND(C22*192,0)*ROUND(D22*16,0)*(100+E22)/(424673280),0))</f>
        <v/>
      </c>
      <c r="I22" s="8">
        <f>IF(OR(B22="",C22="",D22=""),"",ROUNDUP(ROUND(B22*192,0)*ROUND(C22*192,0)*ROUND(D22*16,0)*(100+E22)/(318504960),0))</f>
        <v/>
      </c>
    </row>
    <row r="23">
      <c r="A23" s="4" t="n"/>
      <c r="B23" s="5" t="n"/>
      <c r="C23" s="5" t="n"/>
      <c r="D23" s="5" t="n"/>
      <c r="E23" s="6" t="n">
        <v>10</v>
      </c>
      <c r="F23" s="7">
        <f>IF(OR(B23="",C23="",D23=""),"",ROUND(B23*192,0)*ROUND(C23*192,0)*ROUND(D23*16,0)*(100+E23)/(707788800))</f>
        <v/>
      </c>
      <c r="G23" s="7">
        <f>IF(OR(B23="",C23="",D23=""),"",ROUND(B23*192,0)*ROUND(C23*192,0)*ROUND(D23*16,0)*(100+E23)/(19110297600))</f>
        <v/>
      </c>
      <c r="H23" s="8">
        <f>IF(OR(B23="",C23="",D23=""),"",ROUNDUP(ROUND(B23*192,0)*ROUND(C23*192,0)*ROUND(D23*16,0)*(100+E23)/(424673280),0))</f>
        <v/>
      </c>
      <c r="I23" s="8">
        <f>IF(OR(B23="",C23="",D23=""),"",ROUNDUP(ROUND(B23*192,0)*ROUND(C23*192,0)*ROUND(D23*16,0)*(100+E23)/(318504960),0))</f>
        <v/>
      </c>
    </row>
    <row r="24">
      <c r="A24" s="4" t="n"/>
      <c r="B24" s="5" t="n"/>
      <c r="C24" s="5" t="n"/>
      <c r="D24" s="5" t="n"/>
      <c r="E24" s="6" t="n">
        <v>10</v>
      </c>
      <c r="F24" s="7">
        <f>IF(OR(B24="",C24="",D24=""),"",ROUND(B24*192,0)*ROUND(C24*192,0)*ROUND(D24*16,0)*(100+E24)/(707788800))</f>
        <v/>
      </c>
      <c r="G24" s="7">
        <f>IF(OR(B24="",C24="",D24=""),"",ROUND(B24*192,0)*ROUND(C24*192,0)*ROUND(D24*16,0)*(100+E24)/(19110297600))</f>
        <v/>
      </c>
      <c r="H24" s="8">
        <f>IF(OR(B24="",C24="",D24=""),"",ROUNDUP(ROUND(B24*192,0)*ROUND(C24*192,0)*ROUND(D24*16,0)*(100+E24)/(424673280),0))</f>
        <v/>
      </c>
      <c r="I24" s="8">
        <f>IF(OR(B24="",C24="",D24=""),"",ROUNDUP(ROUND(B24*192,0)*ROUND(C24*192,0)*ROUND(D24*16,0)*(100+E24)/(318504960),0))</f>
        <v/>
      </c>
    </row>
  </sheetData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1" customWidth="1" min="4" max="4"/>
    <col width="8" customWidth="1" min="5" max="5"/>
    <col width="9" customWidth="1" min="6" max="6"/>
    <col width="10" customWidth="1" min="7" max="7"/>
    <col width="8" customWidth="1" min="8" max="8"/>
    <col width="11" customWidth="1" min="9" max="9"/>
    <col width="12" customWidth="1" min="10" max="10"/>
    <col width="9" customWidth="1" min="11" max="11"/>
    <col width="9" customWidth="1" min="12" max="12"/>
  </cols>
  <sheetData>
    <row r="1" ht="24" customHeight="1">
      <c r="A1" s="1" t="inlineStr">
        <is>
          <t>Paint for a room</t>
        </is>
      </c>
    </row>
    <row r="2">
      <c r="A2" s="2" t="inlineStr">
        <is>
          <t>A door takes 20 sq ft off and a window 12, the size of a 3 ft by 6 ft 8 in door and a 3 by 4 window. Same math as Handyman Calc.</t>
        </is>
      </c>
    </row>
    <row r="4" ht="30" customHeight="1">
      <c r="A4" s="3" t="inlineStr">
        <is>
          <t>Room</t>
        </is>
      </c>
      <c r="B4" s="3" t="inlineStr">
        <is>
          <t>Length (ft)</t>
        </is>
      </c>
      <c r="C4" s="3" t="inlineStr">
        <is>
          <t>Width (ft)</t>
        </is>
      </c>
      <c r="D4" s="3" t="inlineStr">
        <is>
          <t>Wall height (ft)</t>
        </is>
      </c>
      <c r="E4" s="3" t="inlineStr">
        <is>
          <t>Doors</t>
        </is>
      </c>
      <c r="F4" s="3" t="inlineStr">
        <is>
          <t>Windows</t>
        </is>
      </c>
      <c r="G4" s="3" t="inlineStr">
        <is>
          <t>Ceiling too?</t>
        </is>
      </c>
      <c r="H4" s="3" t="inlineStr">
        <is>
          <t>Coats</t>
        </is>
      </c>
      <c r="I4" s="3" t="inlineStr">
        <is>
          <t>Sq ft a gallon</t>
        </is>
      </c>
      <c r="J4" s="3" t="inlineStr">
        <is>
          <t>Paintable sq ft</t>
        </is>
      </c>
      <c r="K4" s="3" t="inlineStr">
        <is>
          <t>Gallons</t>
        </is>
      </c>
      <c r="L4" s="3" t="inlineStr">
        <is>
          <t>Quarts</t>
        </is>
      </c>
    </row>
    <row r="5">
      <c r="A5" s="4" t="inlineStr">
        <is>
          <t>Bedroom</t>
        </is>
      </c>
      <c r="B5" s="5" t="n">
        <v>12</v>
      </c>
      <c r="C5" s="5" t="n">
        <v>12</v>
      </c>
      <c r="D5" s="5" t="n">
        <v>8</v>
      </c>
      <c r="E5" s="6" t="n">
        <v>1</v>
      </c>
      <c r="F5" s="6" t="n">
        <v>1</v>
      </c>
      <c r="G5" s="9" t="inlineStr">
        <is>
          <t>No</t>
        </is>
      </c>
      <c r="H5" s="6" t="n">
        <v>2</v>
      </c>
      <c r="I5" s="6" t="n">
        <v>350</v>
      </c>
      <c r="J5" s="10">
        <f>IF(OR(B5="",C5="",D5=""),"",MAX(0,2*(ROUND(B5*192,0)+ROUND(C5*192,0))*ROUND(D5*192,0)+IF(G5="Yes",ROUND(B5*192,0)*ROUND(C5*192,0),0)-(E5*20+F5*12)*36864)/36864)</f>
        <v/>
      </c>
      <c r="K5" s="8">
        <f>IF(OR(B5="",C5="",D5=""),"",ROUNDUP(MAX(0,2*(ROUND(B5*192,0)+ROUND(C5*192,0))*ROUND(D5*192,0)+IF(G5="Yes",ROUND(B5*192,0)*ROUND(C5*192,0),0)-(E5*20+F5*12)*36864)*H5/(I5*36864),0))</f>
        <v/>
      </c>
      <c r="L5" s="8">
        <f>IF(OR(B5="",C5="",D5=""),"",ROUNDUP(MAX(0,2*(ROUND(B5*192,0)+ROUND(C5*192,0))*ROUND(D5*192,0)+IF(G5="Yes",ROUND(B5*192,0)*ROUND(C5*192,0),0)-(E5*20+F5*12)*36864)*H5*4/(I5*36864),0))</f>
        <v/>
      </c>
    </row>
    <row r="6">
      <c r="A6" s="4" t="inlineStr">
        <is>
          <t>Living room</t>
        </is>
      </c>
      <c r="B6" s="5" t="n">
        <v>14</v>
      </c>
      <c r="C6" s="5" t="n">
        <v>16</v>
      </c>
      <c r="D6" s="5" t="n">
        <v>9</v>
      </c>
      <c r="E6" s="6" t="n">
        <v>2</v>
      </c>
      <c r="F6" s="6" t="n">
        <v>2</v>
      </c>
      <c r="G6" s="9" t="inlineStr">
        <is>
          <t>No</t>
        </is>
      </c>
      <c r="H6" s="6" t="n">
        <v>2</v>
      </c>
      <c r="I6" s="6" t="n">
        <v>350</v>
      </c>
      <c r="J6" s="10">
        <f>IF(OR(B6="",C6="",D6=""),"",MAX(0,2*(ROUND(B6*192,0)+ROUND(C6*192,0))*ROUND(D6*192,0)+IF(G6="Yes",ROUND(B6*192,0)*ROUND(C6*192,0),0)-(E6*20+F6*12)*36864)/36864)</f>
        <v/>
      </c>
      <c r="K6" s="8">
        <f>IF(OR(B6="",C6="",D6=""),"",ROUNDUP(MAX(0,2*(ROUND(B6*192,0)+ROUND(C6*192,0))*ROUND(D6*192,0)+IF(G6="Yes",ROUND(B6*192,0)*ROUND(C6*192,0),0)-(E6*20+F6*12)*36864)*H6/(I6*36864),0))</f>
        <v/>
      </c>
      <c r="L6" s="8">
        <f>IF(OR(B6="",C6="",D6=""),"",ROUNDUP(MAX(0,2*(ROUND(B6*192,0)+ROUND(C6*192,0))*ROUND(D6*192,0)+IF(G6="Yes",ROUND(B6*192,0)*ROUND(C6*192,0),0)-(E6*20+F6*12)*36864)*H6*4/(I6*36864),0))</f>
        <v/>
      </c>
    </row>
    <row r="7">
      <c r="A7" s="4" t="inlineStr">
        <is>
          <t>Bathroom</t>
        </is>
      </c>
      <c r="B7" s="5" t="n">
        <v>5</v>
      </c>
      <c r="C7" s="5" t="n">
        <v>8</v>
      </c>
      <c r="D7" s="5" t="n">
        <v>8</v>
      </c>
      <c r="E7" s="6" t="n">
        <v>1</v>
      </c>
      <c r="F7" s="6" t="n">
        <v>0</v>
      </c>
      <c r="G7" s="9" t="inlineStr">
        <is>
          <t>Yes</t>
        </is>
      </c>
      <c r="H7" s="6" t="n">
        <v>2</v>
      </c>
      <c r="I7" s="6" t="n">
        <v>350</v>
      </c>
      <c r="J7" s="10">
        <f>IF(OR(B7="",C7="",D7=""),"",MAX(0,2*(ROUND(B7*192,0)+ROUND(C7*192,0))*ROUND(D7*192,0)+IF(G7="Yes",ROUND(B7*192,0)*ROUND(C7*192,0),0)-(E7*20+F7*12)*36864)/36864)</f>
        <v/>
      </c>
      <c r="K7" s="8">
        <f>IF(OR(B7="",C7="",D7=""),"",ROUNDUP(MAX(0,2*(ROUND(B7*192,0)+ROUND(C7*192,0))*ROUND(D7*192,0)+IF(G7="Yes",ROUND(B7*192,0)*ROUND(C7*192,0),0)-(E7*20+F7*12)*36864)*H7/(I7*36864),0))</f>
        <v/>
      </c>
      <c r="L7" s="8">
        <f>IF(OR(B7="",C7="",D7=""),"",ROUNDUP(MAX(0,2*(ROUND(B7*192,0)+ROUND(C7*192,0))*ROUND(D7*192,0)+IF(G7="Yes",ROUND(B7*192,0)*ROUND(C7*192,0),0)-(E7*20+F7*12)*36864)*H7*4/(I7*36864),0))</f>
        <v/>
      </c>
    </row>
    <row r="8">
      <c r="A8" s="4" t="n"/>
      <c r="B8" s="5" t="n"/>
      <c r="C8" s="5" t="n"/>
      <c r="D8" s="5" t="n">
        <v>8</v>
      </c>
      <c r="E8" s="6" t="n">
        <v>1</v>
      </c>
      <c r="F8" s="6" t="n">
        <v>1</v>
      </c>
      <c r="G8" s="9" t="inlineStr">
        <is>
          <t>No</t>
        </is>
      </c>
      <c r="H8" s="6" t="n">
        <v>2</v>
      </c>
      <c r="I8" s="6" t="n">
        <v>350</v>
      </c>
      <c r="J8" s="10">
        <f>IF(OR(B8="",C8="",D8=""),"",MAX(0,2*(ROUND(B8*192,0)+ROUND(C8*192,0))*ROUND(D8*192,0)+IF(G8="Yes",ROUND(B8*192,0)*ROUND(C8*192,0),0)-(E8*20+F8*12)*36864)/36864)</f>
        <v/>
      </c>
      <c r="K8" s="8">
        <f>IF(OR(B8="",C8="",D8=""),"",ROUNDUP(MAX(0,2*(ROUND(B8*192,0)+ROUND(C8*192,0))*ROUND(D8*192,0)+IF(G8="Yes",ROUND(B8*192,0)*ROUND(C8*192,0),0)-(E8*20+F8*12)*36864)*H8/(I8*36864),0))</f>
        <v/>
      </c>
      <c r="L8" s="8">
        <f>IF(OR(B8="",C8="",D8=""),"",ROUNDUP(MAX(0,2*(ROUND(B8*192,0)+ROUND(C8*192,0))*ROUND(D8*192,0)+IF(G8="Yes",ROUND(B8*192,0)*ROUND(C8*192,0),0)-(E8*20+F8*12)*36864)*H8*4/(I8*36864),0))</f>
        <v/>
      </c>
    </row>
    <row r="9">
      <c r="A9" s="4" t="n"/>
      <c r="B9" s="5" t="n"/>
      <c r="C9" s="5" t="n"/>
      <c r="D9" s="5" t="n">
        <v>8</v>
      </c>
      <c r="E9" s="6" t="n">
        <v>1</v>
      </c>
      <c r="F9" s="6" t="n">
        <v>1</v>
      </c>
      <c r="G9" s="9" t="inlineStr">
        <is>
          <t>No</t>
        </is>
      </c>
      <c r="H9" s="6" t="n">
        <v>2</v>
      </c>
      <c r="I9" s="6" t="n">
        <v>350</v>
      </c>
      <c r="J9" s="10">
        <f>IF(OR(B9="",C9="",D9=""),"",MAX(0,2*(ROUND(B9*192,0)+ROUND(C9*192,0))*ROUND(D9*192,0)+IF(G9="Yes",ROUND(B9*192,0)*ROUND(C9*192,0),0)-(E9*20+F9*12)*36864)/36864)</f>
        <v/>
      </c>
      <c r="K9" s="8">
        <f>IF(OR(B9="",C9="",D9=""),"",ROUNDUP(MAX(0,2*(ROUND(B9*192,0)+ROUND(C9*192,0))*ROUND(D9*192,0)+IF(G9="Yes",ROUND(B9*192,0)*ROUND(C9*192,0),0)-(E9*20+F9*12)*36864)*H9/(I9*36864),0))</f>
        <v/>
      </c>
      <c r="L9" s="8">
        <f>IF(OR(B9="",C9="",D9=""),"",ROUNDUP(MAX(0,2*(ROUND(B9*192,0)+ROUND(C9*192,0))*ROUND(D9*192,0)+IF(G9="Yes",ROUND(B9*192,0)*ROUND(C9*192,0),0)-(E9*20+F9*12)*36864)*H9*4/(I9*36864),0))</f>
        <v/>
      </c>
    </row>
    <row r="10">
      <c r="A10" s="4" t="n"/>
      <c r="B10" s="5" t="n"/>
      <c r="C10" s="5" t="n"/>
      <c r="D10" s="5" t="n">
        <v>8</v>
      </c>
      <c r="E10" s="6" t="n">
        <v>1</v>
      </c>
      <c r="F10" s="6" t="n">
        <v>1</v>
      </c>
      <c r="G10" s="9" t="inlineStr">
        <is>
          <t>No</t>
        </is>
      </c>
      <c r="H10" s="6" t="n">
        <v>2</v>
      </c>
      <c r="I10" s="6" t="n">
        <v>350</v>
      </c>
      <c r="J10" s="10">
        <f>IF(OR(B10="",C10="",D10=""),"",MAX(0,2*(ROUND(B10*192,0)+ROUND(C10*192,0))*ROUND(D10*192,0)+IF(G10="Yes",ROUND(B10*192,0)*ROUND(C10*192,0),0)-(E10*20+F10*12)*36864)/36864)</f>
        <v/>
      </c>
      <c r="K10" s="8">
        <f>IF(OR(B10="",C10="",D10=""),"",ROUNDUP(MAX(0,2*(ROUND(B10*192,0)+ROUND(C10*192,0))*ROUND(D10*192,0)+IF(G10="Yes",ROUND(B10*192,0)*ROUND(C10*192,0),0)-(E10*20+F10*12)*36864)*H10/(I10*36864),0))</f>
        <v/>
      </c>
      <c r="L10" s="8">
        <f>IF(OR(B10="",C10="",D10=""),"",ROUNDUP(MAX(0,2*(ROUND(B10*192,0)+ROUND(C10*192,0))*ROUND(D10*192,0)+IF(G10="Yes",ROUND(B10*192,0)*ROUND(C10*192,0),0)-(E10*20+F10*12)*36864)*H10*4/(I10*36864),0))</f>
        <v/>
      </c>
    </row>
    <row r="11">
      <c r="A11" s="4" t="n"/>
      <c r="B11" s="5" t="n"/>
      <c r="C11" s="5" t="n"/>
      <c r="D11" s="5" t="n">
        <v>8</v>
      </c>
      <c r="E11" s="6" t="n">
        <v>1</v>
      </c>
      <c r="F11" s="6" t="n">
        <v>1</v>
      </c>
      <c r="G11" s="9" t="inlineStr">
        <is>
          <t>No</t>
        </is>
      </c>
      <c r="H11" s="6" t="n">
        <v>2</v>
      </c>
      <c r="I11" s="6" t="n">
        <v>350</v>
      </c>
      <c r="J11" s="10">
        <f>IF(OR(B11="",C11="",D11=""),"",MAX(0,2*(ROUND(B11*192,0)+ROUND(C11*192,0))*ROUND(D11*192,0)+IF(G11="Yes",ROUND(B11*192,0)*ROUND(C11*192,0),0)-(E11*20+F11*12)*36864)/36864)</f>
        <v/>
      </c>
      <c r="K11" s="8">
        <f>IF(OR(B11="",C11="",D11=""),"",ROUNDUP(MAX(0,2*(ROUND(B11*192,0)+ROUND(C11*192,0))*ROUND(D11*192,0)+IF(G11="Yes",ROUND(B11*192,0)*ROUND(C11*192,0),0)-(E11*20+F11*12)*36864)*H11/(I11*36864),0))</f>
        <v/>
      </c>
      <c r="L11" s="8">
        <f>IF(OR(B11="",C11="",D11=""),"",ROUNDUP(MAX(0,2*(ROUND(B11*192,0)+ROUND(C11*192,0))*ROUND(D11*192,0)+IF(G11="Yes",ROUND(B11*192,0)*ROUND(C11*192,0),0)-(E11*20+F11*12)*36864)*H11*4/(I11*36864),0))</f>
        <v/>
      </c>
    </row>
    <row r="12">
      <c r="A12" s="4" t="n"/>
      <c r="B12" s="5" t="n"/>
      <c r="C12" s="5" t="n"/>
      <c r="D12" s="5" t="n">
        <v>8</v>
      </c>
      <c r="E12" s="6" t="n">
        <v>1</v>
      </c>
      <c r="F12" s="6" t="n">
        <v>1</v>
      </c>
      <c r="G12" s="9" t="inlineStr">
        <is>
          <t>No</t>
        </is>
      </c>
      <c r="H12" s="6" t="n">
        <v>2</v>
      </c>
      <c r="I12" s="6" t="n">
        <v>350</v>
      </c>
      <c r="J12" s="10">
        <f>IF(OR(B12="",C12="",D12=""),"",MAX(0,2*(ROUND(B12*192,0)+ROUND(C12*192,0))*ROUND(D12*192,0)+IF(G12="Yes",ROUND(B12*192,0)*ROUND(C12*192,0),0)-(E12*20+F12*12)*36864)/36864)</f>
        <v/>
      </c>
      <c r="K12" s="8">
        <f>IF(OR(B12="",C12="",D12=""),"",ROUNDUP(MAX(0,2*(ROUND(B12*192,0)+ROUND(C12*192,0))*ROUND(D12*192,0)+IF(G12="Yes",ROUND(B12*192,0)*ROUND(C12*192,0),0)-(E12*20+F12*12)*36864)*H12/(I12*36864),0))</f>
        <v/>
      </c>
      <c r="L12" s="8">
        <f>IF(OR(B12="",C12="",D12=""),"",ROUNDUP(MAX(0,2*(ROUND(B12*192,0)+ROUND(C12*192,0))*ROUND(D12*192,0)+IF(G12="Yes",ROUND(B12*192,0)*ROUND(C12*192,0),0)-(E12*20+F12*12)*36864)*H12*4/(I12*36864),0))</f>
        <v/>
      </c>
    </row>
    <row r="13">
      <c r="A13" s="4" t="n"/>
      <c r="B13" s="5" t="n"/>
      <c r="C13" s="5" t="n"/>
      <c r="D13" s="5" t="n">
        <v>8</v>
      </c>
      <c r="E13" s="6" t="n">
        <v>1</v>
      </c>
      <c r="F13" s="6" t="n">
        <v>1</v>
      </c>
      <c r="G13" s="9" t="inlineStr">
        <is>
          <t>No</t>
        </is>
      </c>
      <c r="H13" s="6" t="n">
        <v>2</v>
      </c>
      <c r="I13" s="6" t="n">
        <v>350</v>
      </c>
      <c r="J13" s="10">
        <f>IF(OR(B13="",C13="",D13=""),"",MAX(0,2*(ROUND(B13*192,0)+ROUND(C13*192,0))*ROUND(D13*192,0)+IF(G13="Yes",ROUND(B13*192,0)*ROUND(C13*192,0),0)-(E13*20+F13*12)*36864)/36864)</f>
        <v/>
      </c>
      <c r="K13" s="8">
        <f>IF(OR(B13="",C13="",D13=""),"",ROUNDUP(MAX(0,2*(ROUND(B13*192,0)+ROUND(C13*192,0))*ROUND(D13*192,0)+IF(G13="Yes",ROUND(B13*192,0)*ROUND(C13*192,0),0)-(E13*20+F13*12)*36864)*H13/(I13*36864),0))</f>
        <v/>
      </c>
      <c r="L13" s="8">
        <f>IF(OR(B13="",C13="",D13=""),"",ROUNDUP(MAX(0,2*(ROUND(B13*192,0)+ROUND(C13*192,0))*ROUND(D13*192,0)+IF(G13="Yes",ROUND(B13*192,0)*ROUND(C13*192,0),0)-(E13*20+F13*12)*36864)*H13*4/(I13*36864),0))</f>
        <v/>
      </c>
    </row>
    <row r="14">
      <c r="A14" s="4" t="n"/>
      <c r="B14" s="5" t="n"/>
      <c r="C14" s="5" t="n"/>
      <c r="D14" s="5" t="n">
        <v>8</v>
      </c>
      <c r="E14" s="6" t="n">
        <v>1</v>
      </c>
      <c r="F14" s="6" t="n">
        <v>1</v>
      </c>
      <c r="G14" s="9" t="inlineStr">
        <is>
          <t>No</t>
        </is>
      </c>
      <c r="H14" s="6" t="n">
        <v>2</v>
      </c>
      <c r="I14" s="6" t="n">
        <v>350</v>
      </c>
      <c r="J14" s="10">
        <f>IF(OR(B14="",C14="",D14=""),"",MAX(0,2*(ROUND(B14*192,0)+ROUND(C14*192,0))*ROUND(D14*192,0)+IF(G14="Yes",ROUND(B14*192,0)*ROUND(C14*192,0),0)-(E14*20+F14*12)*36864)/36864)</f>
        <v/>
      </c>
      <c r="K14" s="8">
        <f>IF(OR(B14="",C14="",D14=""),"",ROUNDUP(MAX(0,2*(ROUND(B14*192,0)+ROUND(C14*192,0))*ROUND(D14*192,0)+IF(G14="Yes",ROUND(B14*192,0)*ROUND(C14*192,0),0)-(E14*20+F14*12)*36864)*H14/(I14*36864),0))</f>
        <v/>
      </c>
      <c r="L14" s="8">
        <f>IF(OR(B14="",C14="",D14=""),"",ROUNDUP(MAX(0,2*(ROUND(B14*192,0)+ROUND(C14*192,0))*ROUND(D14*192,0)+IF(G14="Yes",ROUND(B14*192,0)*ROUND(C14*192,0),0)-(E14*20+F14*12)*36864)*H14*4/(I14*36864),0))</f>
        <v/>
      </c>
    </row>
    <row r="15">
      <c r="A15" s="4" t="n"/>
      <c r="B15" s="5" t="n"/>
      <c r="C15" s="5" t="n"/>
      <c r="D15" s="5" t="n">
        <v>8</v>
      </c>
      <c r="E15" s="6" t="n">
        <v>1</v>
      </c>
      <c r="F15" s="6" t="n">
        <v>1</v>
      </c>
      <c r="G15" s="9" t="inlineStr">
        <is>
          <t>No</t>
        </is>
      </c>
      <c r="H15" s="6" t="n">
        <v>2</v>
      </c>
      <c r="I15" s="6" t="n">
        <v>350</v>
      </c>
      <c r="J15" s="10">
        <f>IF(OR(B15="",C15="",D15=""),"",MAX(0,2*(ROUND(B15*192,0)+ROUND(C15*192,0))*ROUND(D15*192,0)+IF(G15="Yes",ROUND(B15*192,0)*ROUND(C15*192,0),0)-(E15*20+F15*12)*36864)/36864)</f>
        <v/>
      </c>
      <c r="K15" s="8">
        <f>IF(OR(B15="",C15="",D15=""),"",ROUNDUP(MAX(0,2*(ROUND(B15*192,0)+ROUND(C15*192,0))*ROUND(D15*192,0)+IF(G15="Yes",ROUND(B15*192,0)*ROUND(C15*192,0),0)-(E15*20+F15*12)*36864)*H15/(I15*36864),0))</f>
        <v/>
      </c>
      <c r="L15" s="8">
        <f>IF(OR(B15="",C15="",D15=""),"",ROUNDUP(MAX(0,2*(ROUND(B15*192,0)+ROUND(C15*192,0))*ROUND(D15*192,0)+IF(G15="Yes",ROUND(B15*192,0)*ROUND(C15*192,0),0)-(E15*20+F15*12)*36864)*H15*4/(I15*36864),0))</f>
        <v/>
      </c>
    </row>
    <row r="16">
      <c r="A16" s="4" t="n"/>
      <c r="B16" s="5" t="n"/>
      <c r="C16" s="5" t="n"/>
      <c r="D16" s="5" t="n">
        <v>8</v>
      </c>
      <c r="E16" s="6" t="n">
        <v>1</v>
      </c>
      <c r="F16" s="6" t="n">
        <v>1</v>
      </c>
      <c r="G16" s="9" t="inlineStr">
        <is>
          <t>No</t>
        </is>
      </c>
      <c r="H16" s="6" t="n">
        <v>2</v>
      </c>
      <c r="I16" s="6" t="n">
        <v>350</v>
      </c>
      <c r="J16" s="10">
        <f>IF(OR(B16="",C16="",D16=""),"",MAX(0,2*(ROUND(B16*192,0)+ROUND(C16*192,0))*ROUND(D16*192,0)+IF(G16="Yes",ROUND(B16*192,0)*ROUND(C16*192,0),0)-(E16*20+F16*12)*36864)/36864)</f>
        <v/>
      </c>
      <c r="K16" s="8">
        <f>IF(OR(B16="",C16="",D16=""),"",ROUNDUP(MAX(0,2*(ROUND(B16*192,0)+ROUND(C16*192,0))*ROUND(D16*192,0)+IF(G16="Yes",ROUND(B16*192,0)*ROUND(C16*192,0),0)-(E16*20+F16*12)*36864)*H16/(I16*36864),0))</f>
        <v/>
      </c>
      <c r="L16" s="8">
        <f>IF(OR(B16="",C16="",D16=""),"",ROUNDUP(MAX(0,2*(ROUND(B16*192,0)+ROUND(C16*192,0))*ROUND(D16*192,0)+IF(G16="Yes",ROUND(B16*192,0)*ROUND(C16*192,0),0)-(E16*20+F16*12)*36864)*H16*4/(I16*36864),0))</f>
        <v/>
      </c>
    </row>
    <row r="17">
      <c r="A17" s="4" t="n"/>
      <c r="B17" s="5" t="n"/>
      <c r="C17" s="5" t="n"/>
      <c r="D17" s="5" t="n">
        <v>8</v>
      </c>
      <c r="E17" s="6" t="n">
        <v>1</v>
      </c>
      <c r="F17" s="6" t="n">
        <v>1</v>
      </c>
      <c r="G17" s="9" t="inlineStr">
        <is>
          <t>No</t>
        </is>
      </c>
      <c r="H17" s="6" t="n">
        <v>2</v>
      </c>
      <c r="I17" s="6" t="n">
        <v>350</v>
      </c>
      <c r="J17" s="10">
        <f>IF(OR(B17="",C17="",D17=""),"",MAX(0,2*(ROUND(B17*192,0)+ROUND(C17*192,0))*ROUND(D17*192,0)+IF(G17="Yes",ROUND(B17*192,0)*ROUND(C17*192,0),0)-(E17*20+F17*12)*36864)/36864)</f>
        <v/>
      </c>
      <c r="K17" s="8">
        <f>IF(OR(B17="",C17="",D17=""),"",ROUNDUP(MAX(0,2*(ROUND(B17*192,0)+ROUND(C17*192,0))*ROUND(D17*192,0)+IF(G17="Yes",ROUND(B17*192,0)*ROUND(C17*192,0),0)-(E17*20+F17*12)*36864)*H17/(I17*36864),0))</f>
        <v/>
      </c>
      <c r="L17" s="8">
        <f>IF(OR(B17="",C17="",D17=""),"",ROUNDUP(MAX(0,2*(ROUND(B17*192,0)+ROUND(C17*192,0))*ROUND(D17*192,0)+IF(G17="Yes",ROUND(B17*192,0)*ROUND(C17*192,0),0)-(E17*20+F17*12)*36864)*H17*4/(I17*36864),0))</f>
        <v/>
      </c>
    </row>
    <row r="18">
      <c r="A18" s="4" t="n"/>
      <c r="B18" s="5" t="n"/>
      <c r="C18" s="5" t="n"/>
      <c r="D18" s="5" t="n">
        <v>8</v>
      </c>
      <c r="E18" s="6" t="n">
        <v>1</v>
      </c>
      <c r="F18" s="6" t="n">
        <v>1</v>
      </c>
      <c r="G18" s="9" t="inlineStr">
        <is>
          <t>No</t>
        </is>
      </c>
      <c r="H18" s="6" t="n">
        <v>2</v>
      </c>
      <c r="I18" s="6" t="n">
        <v>350</v>
      </c>
      <c r="J18" s="10">
        <f>IF(OR(B18="",C18="",D18=""),"",MAX(0,2*(ROUND(B18*192,0)+ROUND(C18*192,0))*ROUND(D18*192,0)+IF(G18="Yes",ROUND(B18*192,0)*ROUND(C18*192,0),0)-(E18*20+F18*12)*36864)/36864)</f>
        <v/>
      </c>
      <c r="K18" s="8">
        <f>IF(OR(B18="",C18="",D18=""),"",ROUNDUP(MAX(0,2*(ROUND(B18*192,0)+ROUND(C18*192,0))*ROUND(D18*192,0)+IF(G18="Yes",ROUND(B18*192,0)*ROUND(C18*192,0),0)-(E18*20+F18*12)*36864)*H18/(I18*36864),0))</f>
        <v/>
      </c>
      <c r="L18" s="8">
        <f>IF(OR(B18="",C18="",D18=""),"",ROUNDUP(MAX(0,2*(ROUND(B18*192,0)+ROUND(C18*192,0))*ROUND(D18*192,0)+IF(G18="Yes",ROUND(B18*192,0)*ROUND(C18*192,0),0)-(E18*20+F18*12)*36864)*H18*4/(I18*36864),0))</f>
        <v/>
      </c>
    </row>
    <row r="19">
      <c r="A19" s="4" t="n"/>
      <c r="B19" s="5" t="n"/>
      <c r="C19" s="5" t="n"/>
      <c r="D19" s="5" t="n">
        <v>8</v>
      </c>
      <c r="E19" s="6" t="n">
        <v>1</v>
      </c>
      <c r="F19" s="6" t="n">
        <v>1</v>
      </c>
      <c r="G19" s="9" t="inlineStr">
        <is>
          <t>No</t>
        </is>
      </c>
      <c r="H19" s="6" t="n">
        <v>2</v>
      </c>
      <c r="I19" s="6" t="n">
        <v>350</v>
      </c>
      <c r="J19" s="10">
        <f>IF(OR(B19="",C19="",D19=""),"",MAX(0,2*(ROUND(B19*192,0)+ROUND(C19*192,0))*ROUND(D19*192,0)+IF(G19="Yes",ROUND(B19*192,0)*ROUND(C19*192,0),0)-(E19*20+F19*12)*36864)/36864)</f>
        <v/>
      </c>
      <c r="K19" s="8">
        <f>IF(OR(B19="",C19="",D19=""),"",ROUNDUP(MAX(0,2*(ROUND(B19*192,0)+ROUND(C19*192,0))*ROUND(D19*192,0)+IF(G19="Yes",ROUND(B19*192,0)*ROUND(C19*192,0),0)-(E19*20+F19*12)*36864)*H19/(I19*36864),0))</f>
        <v/>
      </c>
      <c r="L19" s="8">
        <f>IF(OR(B19="",C19="",D19=""),"",ROUNDUP(MAX(0,2*(ROUND(B19*192,0)+ROUND(C19*192,0))*ROUND(D19*192,0)+IF(G19="Yes",ROUND(B19*192,0)*ROUND(C19*192,0),0)-(E19*20+F19*12)*36864)*H19*4/(I19*36864),0))</f>
        <v/>
      </c>
    </row>
    <row r="20">
      <c r="A20" s="4" t="n"/>
      <c r="B20" s="5" t="n"/>
      <c r="C20" s="5" t="n"/>
      <c r="D20" s="5" t="n">
        <v>8</v>
      </c>
      <c r="E20" s="6" t="n">
        <v>1</v>
      </c>
      <c r="F20" s="6" t="n">
        <v>1</v>
      </c>
      <c r="G20" s="9" t="inlineStr">
        <is>
          <t>No</t>
        </is>
      </c>
      <c r="H20" s="6" t="n">
        <v>2</v>
      </c>
      <c r="I20" s="6" t="n">
        <v>350</v>
      </c>
      <c r="J20" s="10">
        <f>IF(OR(B20="",C20="",D20=""),"",MAX(0,2*(ROUND(B20*192,0)+ROUND(C20*192,0))*ROUND(D20*192,0)+IF(G20="Yes",ROUND(B20*192,0)*ROUND(C20*192,0),0)-(E20*20+F20*12)*36864)/36864)</f>
        <v/>
      </c>
      <c r="K20" s="8">
        <f>IF(OR(B20="",C20="",D20=""),"",ROUNDUP(MAX(0,2*(ROUND(B20*192,0)+ROUND(C20*192,0))*ROUND(D20*192,0)+IF(G20="Yes",ROUND(B20*192,0)*ROUND(C20*192,0),0)-(E20*20+F20*12)*36864)*H20/(I20*36864),0))</f>
        <v/>
      </c>
      <c r="L20" s="8">
        <f>IF(OR(B20="",C20="",D20=""),"",ROUNDUP(MAX(0,2*(ROUND(B20*192,0)+ROUND(C20*192,0))*ROUND(D20*192,0)+IF(G20="Yes",ROUND(B20*192,0)*ROUND(C20*192,0),0)-(E20*20+F20*12)*36864)*H20*4/(I20*36864),0))</f>
        <v/>
      </c>
    </row>
    <row r="21">
      <c r="A21" s="4" t="n"/>
      <c r="B21" s="5" t="n"/>
      <c r="C21" s="5" t="n"/>
      <c r="D21" s="5" t="n">
        <v>8</v>
      </c>
      <c r="E21" s="6" t="n">
        <v>1</v>
      </c>
      <c r="F21" s="6" t="n">
        <v>1</v>
      </c>
      <c r="G21" s="9" t="inlineStr">
        <is>
          <t>No</t>
        </is>
      </c>
      <c r="H21" s="6" t="n">
        <v>2</v>
      </c>
      <c r="I21" s="6" t="n">
        <v>350</v>
      </c>
      <c r="J21" s="10">
        <f>IF(OR(B21="",C21="",D21=""),"",MAX(0,2*(ROUND(B21*192,0)+ROUND(C21*192,0))*ROUND(D21*192,0)+IF(G21="Yes",ROUND(B21*192,0)*ROUND(C21*192,0),0)-(E21*20+F21*12)*36864)/36864)</f>
        <v/>
      </c>
      <c r="K21" s="8">
        <f>IF(OR(B21="",C21="",D21=""),"",ROUNDUP(MAX(0,2*(ROUND(B21*192,0)+ROUND(C21*192,0))*ROUND(D21*192,0)+IF(G21="Yes",ROUND(B21*192,0)*ROUND(C21*192,0),0)-(E21*20+F21*12)*36864)*H21/(I21*36864),0))</f>
        <v/>
      </c>
      <c r="L21" s="8">
        <f>IF(OR(B21="",C21="",D21=""),"",ROUNDUP(MAX(0,2*(ROUND(B21*192,0)+ROUND(C21*192,0))*ROUND(D21*192,0)+IF(G21="Yes",ROUND(B21*192,0)*ROUND(C21*192,0),0)-(E21*20+F21*12)*36864)*H21*4/(I21*36864),0))</f>
        <v/>
      </c>
    </row>
    <row r="22">
      <c r="A22" s="4" t="n"/>
      <c r="B22" s="5" t="n"/>
      <c r="C22" s="5" t="n"/>
      <c r="D22" s="5" t="n">
        <v>8</v>
      </c>
      <c r="E22" s="6" t="n">
        <v>1</v>
      </c>
      <c r="F22" s="6" t="n">
        <v>1</v>
      </c>
      <c r="G22" s="9" t="inlineStr">
        <is>
          <t>No</t>
        </is>
      </c>
      <c r="H22" s="6" t="n">
        <v>2</v>
      </c>
      <c r="I22" s="6" t="n">
        <v>350</v>
      </c>
      <c r="J22" s="10">
        <f>IF(OR(B22="",C22="",D22=""),"",MAX(0,2*(ROUND(B22*192,0)+ROUND(C22*192,0))*ROUND(D22*192,0)+IF(G22="Yes",ROUND(B22*192,0)*ROUND(C22*192,0),0)-(E22*20+F22*12)*36864)/36864)</f>
        <v/>
      </c>
      <c r="K22" s="8">
        <f>IF(OR(B22="",C22="",D22=""),"",ROUNDUP(MAX(0,2*(ROUND(B22*192,0)+ROUND(C22*192,0))*ROUND(D22*192,0)+IF(G22="Yes",ROUND(B22*192,0)*ROUND(C22*192,0),0)-(E22*20+F22*12)*36864)*H22/(I22*36864),0))</f>
        <v/>
      </c>
      <c r="L22" s="8">
        <f>IF(OR(B22="",C22="",D22=""),"",ROUNDUP(MAX(0,2*(ROUND(B22*192,0)+ROUND(C22*192,0))*ROUND(D22*192,0)+IF(G22="Yes",ROUND(B22*192,0)*ROUND(C22*192,0),0)-(E22*20+F22*12)*36864)*H22*4/(I22*36864),0))</f>
        <v/>
      </c>
    </row>
    <row r="23">
      <c r="A23" s="4" t="n"/>
      <c r="B23" s="5" t="n"/>
      <c r="C23" s="5" t="n"/>
      <c r="D23" s="5" t="n">
        <v>8</v>
      </c>
      <c r="E23" s="6" t="n">
        <v>1</v>
      </c>
      <c r="F23" s="6" t="n">
        <v>1</v>
      </c>
      <c r="G23" s="9" t="inlineStr">
        <is>
          <t>No</t>
        </is>
      </c>
      <c r="H23" s="6" t="n">
        <v>2</v>
      </c>
      <c r="I23" s="6" t="n">
        <v>350</v>
      </c>
      <c r="J23" s="10">
        <f>IF(OR(B23="",C23="",D23=""),"",MAX(0,2*(ROUND(B23*192,0)+ROUND(C23*192,0))*ROUND(D23*192,0)+IF(G23="Yes",ROUND(B23*192,0)*ROUND(C23*192,0),0)-(E23*20+F23*12)*36864)/36864)</f>
        <v/>
      </c>
      <c r="K23" s="8">
        <f>IF(OR(B23="",C23="",D23=""),"",ROUNDUP(MAX(0,2*(ROUND(B23*192,0)+ROUND(C23*192,0))*ROUND(D23*192,0)+IF(G23="Yes",ROUND(B23*192,0)*ROUND(C23*192,0),0)-(E23*20+F23*12)*36864)*H23/(I23*36864),0))</f>
        <v/>
      </c>
      <c r="L23" s="8">
        <f>IF(OR(B23="",C23="",D23=""),"",ROUNDUP(MAX(0,2*(ROUND(B23*192,0)+ROUND(C23*192,0))*ROUND(D23*192,0)+IF(G23="Yes",ROUND(B23*192,0)*ROUND(C23*192,0),0)-(E23*20+F23*12)*36864)*H23*4/(I23*36864),0))</f>
        <v/>
      </c>
    </row>
    <row r="24">
      <c r="A24" s="4" t="n"/>
      <c r="B24" s="5" t="n"/>
      <c r="C24" s="5" t="n"/>
      <c r="D24" s="5" t="n">
        <v>8</v>
      </c>
      <c r="E24" s="6" t="n">
        <v>1</v>
      </c>
      <c r="F24" s="6" t="n">
        <v>1</v>
      </c>
      <c r="G24" s="9" t="inlineStr">
        <is>
          <t>No</t>
        </is>
      </c>
      <c r="H24" s="6" t="n">
        <v>2</v>
      </c>
      <c r="I24" s="6" t="n">
        <v>350</v>
      </c>
      <c r="J24" s="10">
        <f>IF(OR(B24="",C24="",D24=""),"",MAX(0,2*(ROUND(B24*192,0)+ROUND(C24*192,0))*ROUND(D24*192,0)+IF(G24="Yes",ROUND(B24*192,0)*ROUND(C24*192,0),0)-(E24*20+F24*12)*36864)/36864)</f>
        <v/>
      </c>
      <c r="K24" s="8">
        <f>IF(OR(B24="",C24="",D24=""),"",ROUNDUP(MAX(0,2*(ROUND(B24*192,0)+ROUND(C24*192,0))*ROUND(D24*192,0)+IF(G24="Yes",ROUND(B24*192,0)*ROUND(C24*192,0),0)-(E24*20+F24*12)*36864)*H24/(I24*36864),0))</f>
        <v/>
      </c>
      <c r="L24" s="8">
        <f>IF(OR(B24="",C24="",D24=""),"",ROUNDUP(MAX(0,2*(ROUND(B24*192,0)+ROUND(C24*192,0))*ROUND(D24*192,0)+IF(G24="Yes",ROUND(B24*192,0)*ROUND(C24*192,0),0)-(E24*20+F24*12)*36864)*H24*4/(I24*36864),0))</f>
        <v/>
      </c>
    </row>
  </sheetData>
  <dataValidations count="1">
    <dataValidation sqref="G5:G24" showDropDown="0" showInputMessage="0" showErrorMessage="0" allowBlank="1" type="list">
      <formula1>"Yes,No"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1" customWidth="1" min="5" max="5"/>
    <col width="9" customWidth="1" min="6" max="6"/>
    <col width="11" customWidth="1" min="7" max="7"/>
    <col width="9" customWidth="1" min="8" max="8"/>
    <col width="11" customWidth="1" min="9" max="9"/>
    <col width="11" customWidth="1" min="10" max="10"/>
    <col width="3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Mulch, gravel, sand and topsoil</t>
        </is>
      </c>
    </row>
    <row r="2">
      <c r="A2" s="2" t="inlineStr">
        <is>
          <t>5% is for settling. The bag sizes and weights are on the right. Same math as Handyman Calc.</t>
        </is>
      </c>
    </row>
    <row r="4" ht="30" customHeight="1">
      <c r="A4" s="3" t="inlineStr">
        <is>
          <t>Bed</t>
        </is>
      </c>
      <c r="B4" s="3" t="inlineStr">
        <is>
          <t>Length (ft)</t>
        </is>
      </c>
      <c r="C4" s="3" t="inlineStr">
        <is>
          <t>Width (ft)</t>
        </is>
      </c>
      <c r="D4" s="3" t="inlineStr">
        <is>
          <t>Depth (in)</t>
        </is>
      </c>
      <c r="E4" s="3" t="inlineStr">
        <is>
          <t>Material</t>
        </is>
      </c>
      <c r="F4" s="3" t="inlineStr">
        <is>
          <t>Waste %</t>
        </is>
      </c>
      <c r="G4" s="3" t="inlineStr">
        <is>
          <t>Cubic yards</t>
        </is>
      </c>
      <c r="H4" s="3" t="inlineStr">
        <is>
          <t>Bags</t>
        </is>
      </c>
      <c r="I4" s="3" t="inlineStr">
        <is>
          <t>Bag size (cu ft)</t>
        </is>
      </c>
      <c r="J4" s="3" t="inlineStr">
        <is>
          <t>Tons, if bulk</t>
        </is>
      </c>
      <c r="L4" s="3" t="inlineStr">
        <is>
          <t>Material</t>
        </is>
      </c>
      <c r="M4" s="3" t="inlineStr">
        <is>
          <t>Bag (cu ft)</t>
        </is>
      </c>
      <c r="N4" s="3" t="inlineStr">
        <is>
          <t>Tons a yard</t>
        </is>
      </c>
    </row>
    <row r="5">
      <c r="A5" s="4" t="inlineStr">
        <is>
          <t>Front bed</t>
        </is>
      </c>
      <c r="B5" s="5" t="n">
        <v>4</v>
      </c>
      <c r="C5" s="5" t="n">
        <v>20</v>
      </c>
      <c r="D5" s="5" t="n">
        <v>3</v>
      </c>
      <c r="E5" s="9" t="inlineStr">
        <is>
          <t>Mulch</t>
        </is>
      </c>
      <c r="F5" s="6" t="n">
        <v>5</v>
      </c>
      <c r="G5" s="7">
        <f>IF(OR(B5="",C5="",D5="",E5=""),"",ROUND(B5*192,0)*ROUND(C5*192,0)*ROUND(D5*16,0)*(100+F5)/19110297600)</f>
        <v/>
      </c>
      <c r="H5" s="8">
        <f>IF(OR(B5="",C5="",D5="",E5=""),"",ROUNDUP(ROUND(B5*192,0)*ROUND(C5*192,0)*ROUND(D5*16,0)*(100+F5)/(707788800*VLOOKUP(E5,$L$5:$N$8,2,FALSE)),0))</f>
        <v/>
      </c>
      <c r="I5" s="11">
        <f>IF(E5="","",VLOOKUP(E5,$L$5:$N$8,2,FALSE))</f>
        <v/>
      </c>
      <c r="J5" s="7">
        <f>IF(OR(B5="",C5="",D5="",E5=""),"",ROUND(B5*192,0)*ROUND(C5*192,0)*ROUND(D5*16,0)*(100+F5)/19110297600*VLOOKUP(E5,$L$5:$N$8,3,FALSE))</f>
        <v/>
      </c>
      <c r="L5" s="12" t="inlineStr">
        <is>
          <t>Mulch</t>
        </is>
      </c>
      <c r="M5" s="11" t="n">
        <v>2</v>
      </c>
      <c r="N5" s="7" t="n">
        <v>0.4</v>
      </c>
    </row>
    <row r="6">
      <c r="A6" s="4" t="inlineStr">
        <is>
          <t>Path</t>
        </is>
      </c>
      <c r="B6" s="5" t="n">
        <v>3</v>
      </c>
      <c r="C6" s="5" t="n">
        <v>30</v>
      </c>
      <c r="D6" s="5" t="n">
        <v>2</v>
      </c>
      <c r="E6" s="9" t="inlineStr">
        <is>
          <t>Gravel</t>
        </is>
      </c>
      <c r="F6" s="6" t="n">
        <v>5</v>
      </c>
      <c r="G6" s="7">
        <f>IF(OR(B6="",C6="",D6="",E6=""),"",ROUND(B6*192,0)*ROUND(C6*192,0)*ROUND(D6*16,0)*(100+F6)/19110297600)</f>
        <v/>
      </c>
      <c r="H6" s="8">
        <f>IF(OR(B6="",C6="",D6="",E6=""),"",ROUNDUP(ROUND(B6*192,0)*ROUND(C6*192,0)*ROUND(D6*16,0)*(100+F6)/(707788800*VLOOKUP(E6,$L$5:$N$8,2,FALSE)),0))</f>
        <v/>
      </c>
      <c r="I6" s="11">
        <f>IF(E6="","",VLOOKUP(E6,$L$5:$N$8,2,FALSE))</f>
        <v/>
      </c>
      <c r="J6" s="7">
        <f>IF(OR(B6="",C6="",D6="",E6=""),"",ROUND(B6*192,0)*ROUND(C6*192,0)*ROUND(D6*16,0)*(100+F6)/19110297600*VLOOKUP(E6,$L$5:$N$8,3,FALSE))</f>
        <v/>
      </c>
      <c r="L6" s="12" t="inlineStr">
        <is>
          <t>Gravel</t>
        </is>
      </c>
      <c r="M6" s="11" t="n">
        <v>0.5</v>
      </c>
      <c r="N6" s="7" t="n">
        <v>1.4</v>
      </c>
    </row>
    <row r="7">
      <c r="A7" s="4" t="inlineStr">
        <is>
          <t>Garden box</t>
        </is>
      </c>
      <c r="B7" s="5" t="n">
        <v>4</v>
      </c>
      <c r="C7" s="5" t="n">
        <v>8</v>
      </c>
      <c r="D7" s="5" t="n">
        <v>10</v>
      </c>
      <c r="E7" s="9" t="inlineStr">
        <is>
          <t>Topsoil</t>
        </is>
      </c>
      <c r="F7" s="6" t="n">
        <v>5</v>
      </c>
      <c r="G7" s="7">
        <f>IF(OR(B7="",C7="",D7="",E7=""),"",ROUND(B7*192,0)*ROUND(C7*192,0)*ROUND(D7*16,0)*(100+F7)/19110297600)</f>
        <v/>
      </c>
      <c r="H7" s="8">
        <f>IF(OR(B7="",C7="",D7="",E7=""),"",ROUNDUP(ROUND(B7*192,0)*ROUND(C7*192,0)*ROUND(D7*16,0)*(100+F7)/(707788800*VLOOKUP(E7,$L$5:$N$8,2,FALSE)),0))</f>
        <v/>
      </c>
      <c r="I7" s="11">
        <f>IF(E7="","",VLOOKUP(E7,$L$5:$N$8,2,FALSE))</f>
        <v/>
      </c>
      <c r="J7" s="7">
        <f>IF(OR(B7="",C7="",D7="",E7=""),"",ROUND(B7*192,0)*ROUND(C7*192,0)*ROUND(D7*16,0)*(100+F7)/19110297600*VLOOKUP(E7,$L$5:$N$8,3,FALSE))</f>
        <v/>
      </c>
      <c r="L7" s="12" t="inlineStr">
        <is>
          <t>Sand</t>
        </is>
      </c>
      <c r="M7" s="11" t="n">
        <v>0.5</v>
      </c>
      <c r="N7" s="7" t="n">
        <v>1.35</v>
      </c>
    </row>
    <row r="8">
      <c r="A8" s="4" t="n"/>
      <c r="B8" s="5" t="n"/>
      <c r="C8" s="5" t="n"/>
      <c r="D8" s="5" t="n"/>
      <c r="E8" s="9" t="inlineStr">
        <is>
          <t>Mulch</t>
        </is>
      </c>
      <c r="F8" s="6" t="n">
        <v>5</v>
      </c>
      <c r="G8" s="7">
        <f>IF(OR(B8="",C8="",D8="",E8=""),"",ROUND(B8*192,0)*ROUND(C8*192,0)*ROUND(D8*16,0)*(100+F8)/19110297600)</f>
        <v/>
      </c>
      <c r="H8" s="8">
        <f>IF(OR(B8="",C8="",D8="",E8=""),"",ROUNDUP(ROUND(B8*192,0)*ROUND(C8*192,0)*ROUND(D8*16,0)*(100+F8)/(707788800*VLOOKUP(E8,$L$5:$N$8,2,FALSE)),0))</f>
        <v/>
      </c>
      <c r="I8" s="11">
        <f>IF(E8="","",VLOOKUP(E8,$L$5:$N$8,2,FALSE))</f>
        <v/>
      </c>
      <c r="J8" s="7">
        <f>IF(OR(B8="",C8="",D8="",E8=""),"",ROUND(B8*192,0)*ROUND(C8*192,0)*ROUND(D8*16,0)*(100+F8)/19110297600*VLOOKUP(E8,$L$5:$N$8,3,FALSE))</f>
        <v/>
      </c>
      <c r="L8" s="12" t="inlineStr">
        <is>
          <t>Topsoil</t>
        </is>
      </c>
      <c r="M8" s="11" t="n">
        <v>0.75</v>
      </c>
      <c r="N8" s="7" t="n">
        <v>1.1</v>
      </c>
    </row>
    <row r="9">
      <c r="A9" s="4" t="n"/>
      <c r="B9" s="5" t="n"/>
      <c r="C9" s="5" t="n"/>
      <c r="D9" s="5" t="n"/>
      <c r="E9" s="9" t="inlineStr">
        <is>
          <t>Mulch</t>
        </is>
      </c>
      <c r="F9" s="6" t="n">
        <v>5</v>
      </c>
      <c r="G9" s="7">
        <f>IF(OR(B9="",C9="",D9="",E9=""),"",ROUND(B9*192,0)*ROUND(C9*192,0)*ROUND(D9*16,0)*(100+F9)/19110297600)</f>
        <v/>
      </c>
      <c r="H9" s="8">
        <f>IF(OR(B9="",C9="",D9="",E9=""),"",ROUNDUP(ROUND(B9*192,0)*ROUND(C9*192,0)*ROUND(D9*16,0)*(100+F9)/(707788800*VLOOKUP(E9,$L$5:$N$8,2,FALSE)),0))</f>
        <v/>
      </c>
      <c r="I9" s="11">
        <f>IF(E9="","",VLOOKUP(E9,$L$5:$N$8,2,FALSE))</f>
        <v/>
      </c>
      <c r="J9" s="7">
        <f>IF(OR(B9="",C9="",D9="",E9=""),"",ROUND(B9*192,0)*ROUND(C9*192,0)*ROUND(D9*16,0)*(100+F9)/19110297600*VLOOKUP(E9,$L$5:$N$8,3,FALSE))</f>
        <v/>
      </c>
    </row>
    <row r="10">
      <c r="A10" s="4" t="n"/>
      <c r="B10" s="5" t="n"/>
      <c r="C10" s="5" t="n"/>
      <c r="D10" s="5" t="n"/>
      <c r="E10" s="9" t="inlineStr">
        <is>
          <t>Mulch</t>
        </is>
      </c>
      <c r="F10" s="6" t="n">
        <v>5</v>
      </c>
      <c r="G10" s="7">
        <f>IF(OR(B10="",C10="",D10="",E10=""),"",ROUND(B10*192,0)*ROUND(C10*192,0)*ROUND(D10*16,0)*(100+F10)/19110297600)</f>
        <v/>
      </c>
      <c r="H10" s="8">
        <f>IF(OR(B10="",C10="",D10="",E10=""),"",ROUNDUP(ROUND(B10*192,0)*ROUND(C10*192,0)*ROUND(D10*16,0)*(100+F10)/(707788800*VLOOKUP(E10,$L$5:$N$8,2,FALSE)),0))</f>
        <v/>
      </c>
      <c r="I10" s="11">
        <f>IF(E10="","",VLOOKUP(E10,$L$5:$N$8,2,FALSE))</f>
        <v/>
      </c>
      <c r="J10" s="7">
        <f>IF(OR(B10="",C10="",D10="",E10=""),"",ROUND(B10*192,0)*ROUND(C10*192,0)*ROUND(D10*16,0)*(100+F10)/19110297600*VLOOKUP(E10,$L$5:$N$8,3,FALSE))</f>
        <v/>
      </c>
    </row>
    <row r="11">
      <c r="A11" s="4" t="n"/>
      <c r="B11" s="5" t="n"/>
      <c r="C11" s="5" t="n"/>
      <c r="D11" s="5" t="n"/>
      <c r="E11" s="9" t="inlineStr">
        <is>
          <t>Mulch</t>
        </is>
      </c>
      <c r="F11" s="6" t="n">
        <v>5</v>
      </c>
      <c r="G11" s="7">
        <f>IF(OR(B11="",C11="",D11="",E11=""),"",ROUND(B11*192,0)*ROUND(C11*192,0)*ROUND(D11*16,0)*(100+F11)/19110297600)</f>
        <v/>
      </c>
      <c r="H11" s="8">
        <f>IF(OR(B11="",C11="",D11="",E11=""),"",ROUNDUP(ROUND(B11*192,0)*ROUND(C11*192,0)*ROUND(D11*16,0)*(100+F11)/(707788800*VLOOKUP(E11,$L$5:$N$8,2,FALSE)),0))</f>
        <v/>
      </c>
      <c r="I11" s="11">
        <f>IF(E11="","",VLOOKUP(E11,$L$5:$N$8,2,FALSE))</f>
        <v/>
      </c>
      <c r="J11" s="7">
        <f>IF(OR(B11="",C11="",D11="",E11=""),"",ROUND(B11*192,0)*ROUND(C11*192,0)*ROUND(D11*16,0)*(100+F11)/19110297600*VLOOKUP(E11,$L$5:$N$8,3,FALSE))</f>
        <v/>
      </c>
    </row>
    <row r="12">
      <c r="A12" s="4" t="n"/>
      <c r="B12" s="5" t="n"/>
      <c r="C12" s="5" t="n"/>
      <c r="D12" s="5" t="n"/>
      <c r="E12" s="9" t="inlineStr">
        <is>
          <t>Mulch</t>
        </is>
      </c>
      <c r="F12" s="6" t="n">
        <v>5</v>
      </c>
      <c r="G12" s="7">
        <f>IF(OR(B12="",C12="",D12="",E12=""),"",ROUND(B12*192,0)*ROUND(C12*192,0)*ROUND(D12*16,0)*(100+F12)/19110297600)</f>
        <v/>
      </c>
      <c r="H12" s="8">
        <f>IF(OR(B12="",C12="",D12="",E12=""),"",ROUNDUP(ROUND(B12*192,0)*ROUND(C12*192,0)*ROUND(D12*16,0)*(100+F12)/(707788800*VLOOKUP(E12,$L$5:$N$8,2,FALSE)),0))</f>
        <v/>
      </c>
      <c r="I12" s="11">
        <f>IF(E12="","",VLOOKUP(E12,$L$5:$N$8,2,FALSE))</f>
        <v/>
      </c>
      <c r="J12" s="7">
        <f>IF(OR(B12="",C12="",D12="",E12=""),"",ROUND(B12*192,0)*ROUND(C12*192,0)*ROUND(D12*16,0)*(100+F12)/19110297600*VLOOKUP(E12,$L$5:$N$8,3,FALSE))</f>
        <v/>
      </c>
    </row>
    <row r="13">
      <c r="A13" s="4" t="n"/>
      <c r="B13" s="5" t="n"/>
      <c r="C13" s="5" t="n"/>
      <c r="D13" s="5" t="n"/>
      <c r="E13" s="9" t="inlineStr">
        <is>
          <t>Mulch</t>
        </is>
      </c>
      <c r="F13" s="6" t="n">
        <v>5</v>
      </c>
      <c r="G13" s="7">
        <f>IF(OR(B13="",C13="",D13="",E13=""),"",ROUND(B13*192,0)*ROUND(C13*192,0)*ROUND(D13*16,0)*(100+F13)/19110297600)</f>
        <v/>
      </c>
      <c r="H13" s="8">
        <f>IF(OR(B13="",C13="",D13="",E13=""),"",ROUNDUP(ROUND(B13*192,0)*ROUND(C13*192,0)*ROUND(D13*16,0)*(100+F13)/(707788800*VLOOKUP(E13,$L$5:$N$8,2,FALSE)),0))</f>
        <v/>
      </c>
      <c r="I13" s="11">
        <f>IF(E13="","",VLOOKUP(E13,$L$5:$N$8,2,FALSE))</f>
        <v/>
      </c>
      <c r="J13" s="7">
        <f>IF(OR(B13="",C13="",D13="",E13=""),"",ROUND(B13*192,0)*ROUND(C13*192,0)*ROUND(D13*16,0)*(100+F13)/19110297600*VLOOKUP(E13,$L$5:$N$8,3,FALSE))</f>
        <v/>
      </c>
    </row>
    <row r="14">
      <c r="A14" s="4" t="n"/>
      <c r="B14" s="5" t="n"/>
      <c r="C14" s="5" t="n"/>
      <c r="D14" s="5" t="n"/>
      <c r="E14" s="9" t="inlineStr">
        <is>
          <t>Mulch</t>
        </is>
      </c>
      <c r="F14" s="6" t="n">
        <v>5</v>
      </c>
      <c r="G14" s="7">
        <f>IF(OR(B14="",C14="",D14="",E14=""),"",ROUND(B14*192,0)*ROUND(C14*192,0)*ROUND(D14*16,0)*(100+F14)/19110297600)</f>
        <v/>
      </c>
      <c r="H14" s="8">
        <f>IF(OR(B14="",C14="",D14="",E14=""),"",ROUNDUP(ROUND(B14*192,0)*ROUND(C14*192,0)*ROUND(D14*16,0)*(100+F14)/(707788800*VLOOKUP(E14,$L$5:$N$8,2,FALSE)),0))</f>
        <v/>
      </c>
      <c r="I14" s="11">
        <f>IF(E14="","",VLOOKUP(E14,$L$5:$N$8,2,FALSE))</f>
        <v/>
      </c>
      <c r="J14" s="7">
        <f>IF(OR(B14="",C14="",D14="",E14=""),"",ROUND(B14*192,0)*ROUND(C14*192,0)*ROUND(D14*16,0)*(100+F14)/19110297600*VLOOKUP(E14,$L$5:$N$8,3,FALSE))</f>
        <v/>
      </c>
    </row>
    <row r="15">
      <c r="A15" s="4" t="n"/>
      <c r="B15" s="5" t="n"/>
      <c r="C15" s="5" t="n"/>
      <c r="D15" s="5" t="n"/>
      <c r="E15" s="9" t="inlineStr">
        <is>
          <t>Mulch</t>
        </is>
      </c>
      <c r="F15" s="6" t="n">
        <v>5</v>
      </c>
      <c r="G15" s="7">
        <f>IF(OR(B15="",C15="",D15="",E15=""),"",ROUND(B15*192,0)*ROUND(C15*192,0)*ROUND(D15*16,0)*(100+F15)/19110297600)</f>
        <v/>
      </c>
      <c r="H15" s="8">
        <f>IF(OR(B15="",C15="",D15="",E15=""),"",ROUNDUP(ROUND(B15*192,0)*ROUND(C15*192,0)*ROUND(D15*16,0)*(100+F15)/(707788800*VLOOKUP(E15,$L$5:$N$8,2,FALSE)),0))</f>
        <v/>
      </c>
      <c r="I15" s="11">
        <f>IF(E15="","",VLOOKUP(E15,$L$5:$N$8,2,FALSE))</f>
        <v/>
      </c>
      <c r="J15" s="7">
        <f>IF(OR(B15="",C15="",D15="",E15=""),"",ROUND(B15*192,0)*ROUND(C15*192,0)*ROUND(D15*16,0)*(100+F15)/19110297600*VLOOKUP(E15,$L$5:$N$8,3,FALSE))</f>
        <v/>
      </c>
    </row>
    <row r="16">
      <c r="A16" s="4" t="n"/>
      <c r="B16" s="5" t="n"/>
      <c r="C16" s="5" t="n"/>
      <c r="D16" s="5" t="n"/>
      <c r="E16" s="9" t="inlineStr">
        <is>
          <t>Mulch</t>
        </is>
      </c>
      <c r="F16" s="6" t="n">
        <v>5</v>
      </c>
      <c r="G16" s="7">
        <f>IF(OR(B16="",C16="",D16="",E16=""),"",ROUND(B16*192,0)*ROUND(C16*192,0)*ROUND(D16*16,0)*(100+F16)/19110297600)</f>
        <v/>
      </c>
      <c r="H16" s="8">
        <f>IF(OR(B16="",C16="",D16="",E16=""),"",ROUNDUP(ROUND(B16*192,0)*ROUND(C16*192,0)*ROUND(D16*16,0)*(100+F16)/(707788800*VLOOKUP(E16,$L$5:$N$8,2,FALSE)),0))</f>
        <v/>
      </c>
      <c r="I16" s="11">
        <f>IF(E16="","",VLOOKUP(E16,$L$5:$N$8,2,FALSE))</f>
        <v/>
      </c>
      <c r="J16" s="7">
        <f>IF(OR(B16="",C16="",D16="",E16=""),"",ROUND(B16*192,0)*ROUND(C16*192,0)*ROUND(D16*16,0)*(100+F16)/19110297600*VLOOKUP(E16,$L$5:$N$8,3,FALSE))</f>
        <v/>
      </c>
    </row>
    <row r="17">
      <c r="A17" s="4" t="n"/>
      <c r="B17" s="5" t="n"/>
      <c r="C17" s="5" t="n"/>
      <c r="D17" s="5" t="n"/>
      <c r="E17" s="9" t="inlineStr">
        <is>
          <t>Mulch</t>
        </is>
      </c>
      <c r="F17" s="6" t="n">
        <v>5</v>
      </c>
      <c r="G17" s="7">
        <f>IF(OR(B17="",C17="",D17="",E17=""),"",ROUND(B17*192,0)*ROUND(C17*192,0)*ROUND(D17*16,0)*(100+F17)/19110297600)</f>
        <v/>
      </c>
      <c r="H17" s="8">
        <f>IF(OR(B17="",C17="",D17="",E17=""),"",ROUNDUP(ROUND(B17*192,0)*ROUND(C17*192,0)*ROUND(D17*16,0)*(100+F17)/(707788800*VLOOKUP(E17,$L$5:$N$8,2,FALSE)),0))</f>
        <v/>
      </c>
      <c r="I17" s="11">
        <f>IF(E17="","",VLOOKUP(E17,$L$5:$N$8,2,FALSE))</f>
        <v/>
      </c>
      <c r="J17" s="7">
        <f>IF(OR(B17="",C17="",D17="",E17=""),"",ROUND(B17*192,0)*ROUND(C17*192,0)*ROUND(D17*16,0)*(100+F17)/19110297600*VLOOKUP(E17,$L$5:$N$8,3,FALSE))</f>
        <v/>
      </c>
    </row>
    <row r="18">
      <c r="A18" s="4" t="n"/>
      <c r="B18" s="5" t="n"/>
      <c r="C18" s="5" t="n"/>
      <c r="D18" s="5" t="n"/>
      <c r="E18" s="9" t="inlineStr">
        <is>
          <t>Mulch</t>
        </is>
      </c>
      <c r="F18" s="6" t="n">
        <v>5</v>
      </c>
      <c r="G18" s="7">
        <f>IF(OR(B18="",C18="",D18="",E18=""),"",ROUND(B18*192,0)*ROUND(C18*192,0)*ROUND(D18*16,0)*(100+F18)/19110297600)</f>
        <v/>
      </c>
      <c r="H18" s="8">
        <f>IF(OR(B18="",C18="",D18="",E18=""),"",ROUNDUP(ROUND(B18*192,0)*ROUND(C18*192,0)*ROUND(D18*16,0)*(100+F18)/(707788800*VLOOKUP(E18,$L$5:$N$8,2,FALSE)),0))</f>
        <v/>
      </c>
      <c r="I18" s="11">
        <f>IF(E18="","",VLOOKUP(E18,$L$5:$N$8,2,FALSE))</f>
        <v/>
      </c>
      <c r="J18" s="7">
        <f>IF(OR(B18="",C18="",D18="",E18=""),"",ROUND(B18*192,0)*ROUND(C18*192,0)*ROUND(D18*16,0)*(100+F18)/19110297600*VLOOKUP(E18,$L$5:$N$8,3,FALSE))</f>
        <v/>
      </c>
    </row>
    <row r="19">
      <c r="A19" s="4" t="n"/>
      <c r="B19" s="5" t="n"/>
      <c r="C19" s="5" t="n"/>
      <c r="D19" s="5" t="n"/>
      <c r="E19" s="9" t="inlineStr">
        <is>
          <t>Mulch</t>
        </is>
      </c>
      <c r="F19" s="6" t="n">
        <v>5</v>
      </c>
      <c r="G19" s="7">
        <f>IF(OR(B19="",C19="",D19="",E19=""),"",ROUND(B19*192,0)*ROUND(C19*192,0)*ROUND(D19*16,0)*(100+F19)/19110297600)</f>
        <v/>
      </c>
      <c r="H19" s="8">
        <f>IF(OR(B19="",C19="",D19="",E19=""),"",ROUNDUP(ROUND(B19*192,0)*ROUND(C19*192,0)*ROUND(D19*16,0)*(100+F19)/(707788800*VLOOKUP(E19,$L$5:$N$8,2,FALSE)),0))</f>
        <v/>
      </c>
      <c r="I19" s="11">
        <f>IF(E19="","",VLOOKUP(E19,$L$5:$N$8,2,FALSE))</f>
        <v/>
      </c>
      <c r="J19" s="7">
        <f>IF(OR(B19="",C19="",D19="",E19=""),"",ROUND(B19*192,0)*ROUND(C19*192,0)*ROUND(D19*16,0)*(100+F19)/19110297600*VLOOKUP(E19,$L$5:$N$8,3,FALSE))</f>
        <v/>
      </c>
    </row>
    <row r="20">
      <c r="A20" s="4" t="n"/>
      <c r="B20" s="5" t="n"/>
      <c r="C20" s="5" t="n"/>
      <c r="D20" s="5" t="n"/>
      <c r="E20" s="9" t="inlineStr">
        <is>
          <t>Mulch</t>
        </is>
      </c>
      <c r="F20" s="6" t="n">
        <v>5</v>
      </c>
      <c r="G20" s="7">
        <f>IF(OR(B20="",C20="",D20="",E20=""),"",ROUND(B20*192,0)*ROUND(C20*192,0)*ROUND(D20*16,0)*(100+F20)/19110297600)</f>
        <v/>
      </c>
      <c r="H20" s="8">
        <f>IF(OR(B20="",C20="",D20="",E20=""),"",ROUNDUP(ROUND(B20*192,0)*ROUND(C20*192,0)*ROUND(D20*16,0)*(100+F20)/(707788800*VLOOKUP(E20,$L$5:$N$8,2,FALSE)),0))</f>
        <v/>
      </c>
      <c r="I20" s="11">
        <f>IF(E20="","",VLOOKUP(E20,$L$5:$N$8,2,FALSE))</f>
        <v/>
      </c>
      <c r="J20" s="7">
        <f>IF(OR(B20="",C20="",D20="",E20=""),"",ROUND(B20*192,0)*ROUND(C20*192,0)*ROUND(D20*16,0)*(100+F20)/19110297600*VLOOKUP(E20,$L$5:$N$8,3,FALSE))</f>
        <v/>
      </c>
    </row>
    <row r="21">
      <c r="A21" s="4" t="n"/>
      <c r="B21" s="5" t="n"/>
      <c r="C21" s="5" t="n"/>
      <c r="D21" s="5" t="n"/>
      <c r="E21" s="9" t="inlineStr">
        <is>
          <t>Mulch</t>
        </is>
      </c>
      <c r="F21" s="6" t="n">
        <v>5</v>
      </c>
      <c r="G21" s="7">
        <f>IF(OR(B21="",C21="",D21="",E21=""),"",ROUND(B21*192,0)*ROUND(C21*192,0)*ROUND(D21*16,0)*(100+F21)/19110297600)</f>
        <v/>
      </c>
      <c r="H21" s="8">
        <f>IF(OR(B21="",C21="",D21="",E21=""),"",ROUNDUP(ROUND(B21*192,0)*ROUND(C21*192,0)*ROUND(D21*16,0)*(100+F21)/(707788800*VLOOKUP(E21,$L$5:$N$8,2,FALSE)),0))</f>
        <v/>
      </c>
      <c r="I21" s="11">
        <f>IF(E21="","",VLOOKUP(E21,$L$5:$N$8,2,FALSE))</f>
        <v/>
      </c>
      <c r="J21" s="7">
        <f>IF(OR(B21="",C21="",D21="",E21=""),"",ROUND(B21*192,0)*ROUND(C21*192,0)*ROUND(D21*16,0)*(100+F21)/19110297600*VLOOKUP(E21,$L$5:$N$8,3,FALSE))</f>
        <v/>
      </c>
    </row>
    <row r="22">
      <c r="A22" s="4" t="n"/>
      <c r="B22" s="5" t="n"/>
      <c r="C22" s="5" t="n"/>
      <c r="D22" s="5" t="n"/>
      <c r="E22" s="9" t="inlineStr">
        <is>
          <t>Mulch</t>
        </is>
      </c>
      <c r="F22" s="6" t="n">
        <v>5</v>
      </c>
      <c r="G22" s="7">
        <f>IF(OR(B22="",C22="",D22="",E22=""),"",ROUND(B22*192,0)*ROUND(C22*192,0)*ROUND(D22*16,0)*(100+F22)/19110297600)</f>
        <v/>
      </c>
      <c r="H22" s="8">
        <f>IF(OR(B22="",C22="",D22="",E22=""),"",ROUNDUP(ROUND(B22*192,0)*ROUND(C22*192,0)*ROUND(D22*16,0)*(100+F22)/(707788800*VLOOKUP(E22,$L$5:$N$8,2,FALSE)),0))</f>
        <v/>
      </c>
      <c r="I22" s="11">
        <f>IF(E22="","",VLOOKUP(E22,$L$5:$N$8,2,FALSE))</f>
        <v/>
      </c>
      <c r="J22" s="7">
        <f>IF(OR(B22="",C22="",D22="",E22=""),"",ROUND(B22*192,0)*ROUND(C22*192,0)*ROUND(D22*16,0)*(100+F22)/19110297600*VLOOKUP(E22,$L$5:$N$8,3,FALSE))</f>
        <v/>
      </c>
    </row>
    <row r="23">
      <c r="A23" s="4" t="n"/>
      <c r="B23" s="5" t="n"/>
      <c r="C23" s="5" t="n"/>
      <c r="D23" s="5" t="n"/>
      <c r="E23" s="9" t="inlineStr">
        <is>
          <t>Mulch</t>
        </is>
      </c>
      <c r="F23" s="6" t="n">
        <v>5</v>
      </c>
      <c r="G23" s="7">
        <f>IF(OR(B23="",C23="",D23="",E23=""),"",ROUND(B23*192,0)*ROUND(C23*192,0)*ROUND(D23*16,0)*(100+F23)/19110297600)</f>
        <v/>
      </c>
      <c r="H23" s="8">
        <f>IF(OR(B23="",C23="",D23="",E23=""),"",ROUNDUP(ROUND(B23*192,0)*ROUND(C23*192,0)*ROUND(D23*16,0)*(100+F23)/(707788800*VLOOKUP(E23,$L$5:$N$8,2,FALSE)),0))</f>
        <v/>
      </c>
      <c r="I23" s="11">
        <f>IF(E23="","",VLOOKUP(E23,$L$5:$N$8,2,FALSE))</f>
        <v/>
      </c>
      <c r="J23" s="7">
        <f>IF(OR(B23="",C23="",D23="",E23=""),"",ROUND(B23*192,0)*ROUND(C23*192,0)*ROUND(D23*16,0)*(100+F23)/19110297600*VLOOKUP(E23,$L$5:$N$8,3,FALSE))</f>
        <v/>
      </c>
    </row>
    <row r="24">
      <c r="A24" s="4" t="n"/>
      <c r="B24" s="5" t="n"/>
      <c r="C24" s="5" t="n"/>
      <c r="D24" s="5" t="n"/>
      <c r="E24" s="9" t="inlineStr">
        <is>
          <t>Mulch</t>
        </is>
      </c>
      <c r="F24" s="6" t="n">
        <v>5</v>
      </c>
      <c r="G24" s="7">
        <f>IF(OR(B24="",C24="",D24="",E24=""),"",ROUND(B24*192,0)*ROUND(C24*192,0)*ROUND(D24*16,0)*(100+F24)/19110297600)</f>
        <v/>
      </c>
      <c r="H24" s="8">
        <f>IF(OR(B24="",C24="",D24="",E24=""),"",ROUNDUP(ROUND(B24*192,0)*ROUND(C24*192,0)*ROUND(D24*16,0)*(100+F24)/(707788800*VLOOKUP(E24,$L$5:$N$8,2,FALSE)),0))</f>
        <v/>
      </c>
      <c r="I24" s="11">
        <f>IF(E24="","",VLOOKUP(E24,$L$5:$N$8,2,FALSE))</f>
        <v/>
      </c>
      <c r="J24" s="7">
        <f>IF(OR(B24="",C24="",D24="",E24=""),"",ROUND(B24*192,0)*ROUND(C24*192,0)*ROUND(D24*16,0)*(100+F24)/19110297600*VLOOKUP(E24,$L$5:$N$8,3,FALSE))</f>
        <v/>
      </c>
    </row>
  </sheetData>
  <dataValidations count="1">
    <dataValidation sqref="E5:E24" showDropDown="0" showInputMessage="0" showErrorMessage="0" allowBlank="1" type="list">
      <formula1>"Mulch,Gravel,Sand,Topsoil"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1" customWidth="1" min="4" max="4"/>
    <col width="8" customWidth="1" min="5" max="5"/>
    <col width="9" customWidth="1" min="6" max="6"/>
    <col width="10" customWidth="1" min="7" max="7"/>
    <col width="8" customWidth="1" min="8" max="8"/>
    <col width="9" customWidth="1" min="9" max="9"/>
    <col width="9" customWidth="1" min="10" max="10"/>
    <col width="9" customWidth="1" min="11" max="11"/>
    <col width="9" customWidth="1" min="12" max="12"/>
    <col width="11" customWidth="1" min="13" max="13"/>
    <col width="11" customWidth="1" min="14" max="14"/>
  </cols>
  <sheetData>
    <row r="1" ht="24" customHeight="1">
      <c r="A1" s="1" t="inlineStr">
        <is>
          <t>Drywall for a room</t>
        </is>
      </c>
    </row>
    <row r="2">
      <c r="A2" s="2" t="inlineStr">
        <is>
          <t>A door takes 20 sq ft off and a window 12. Sheets are 4 ft wide; pick 4x8, 4x10 or 4x12. Same math as Handyman Calc.</t>
        </is>
      </c>
    </row>
    <row r="4" ht="30" customHeight="1">
      <c r="A4" s="3" t="inlineStr">
        <is>
          <t>Room</t>
        </is>
      </c>
      <c r="B4" s="3" t="inlineStr">
        <is>
          <t>Length (ft)</t>
        </is>
      </c>
      <c r="C4" s="3" t="inlineStr">
        <is>
          <t>Width (ft)</t>
        </is>
      </c>
      <c r="D4" s="3" t="inlineStr">
        <is>
          <t>Wall height (ft)</t>
        </is>
      </c>
      <c r="E4" s="3" t="inlineStr">
        <is>
          <t>Doors</t>
        </is>
      </c>
      <c r="F4" s="3" t="inlineStr">
        <is>
          <t>Windows</t>
        </is>
      </c>
      <c r="G4" s="3" t="inlineStr">
        <is>
          <t>Ceiling too?</t>
        </is>
      </c>
      <c r="H4" s="3" t="inlineStr">
        <is>
          <t>Sheet</t>
        </is>
      </c>
      <c r="I4" s="3" t="inlineStr">
        <is>
          <t>Waste %</t>
        </is>
      </c>
      <c r="J4" s="3" t="inlineStr">
        <is>
          <t>Sq ft</t>
        </is>
      </c>
      <c r="K4" s="3" t="inlineStr">
        <is>
          <t>Sheets</t>
        </is>
      </c>
      <c r="L4" s="3" t="inlineStr">
        <is>
          <t>Screws</t>
        </is>
      </c>
      <c r="M4" s="3" t="inlineStr">
        <is>
          <t>Tape rolls (250 ft)</t>
        </is>
      </c>
      <c r="N4" s="3" t="inlineStr">
        <is>
          <t>Mud pails (4.5 gal)</t>
        </is>
      </c>
    </row>
    <row r="5">
      <c r="A5" s="4" t="inlineStr">
        <is>
          <t>Bedroom</t>
        </is>
      </c>
      <c r="B5" s="5" t="n">
        <v>12</v>
      </c>
      <c r="C5" s="5" t="n">
        <v>12</v>
      </c>
      <c r="D5" s="5" t="n">
        <v>8</v>
      </c>
      <c r="E5" s="6" t="n">
        <v>1</v>
      </c>
      <c r="F5" s="6" t="n">
        <v>1</v>
      </c>
      <c r="G5" s="9" t="inlineStr">
        <is>
          <t>No</t>
        </is>
      </c>
      <c r="H5" s="9" t="inlineStr">
        <is>
          <t>4x8</t>
        </is>
      </c>
      <c r="I5" s="6" t="n">
        <v>10</v>
      </c>
      <c r="J5" s="10">
        <f>IF(OR(B5="",C5="",D5=""),"",(MAX(0,2*(ROUND(B5*192,0)+ROUND(C5*192,0))*ROUND(D5*192,0)-(E5*20+F5*12)*36864)+IF(G5="Yes",ROUND(B5*192,0)*ROUND(C5*192,0),0))/36864)</f>
        <v/>
      </c>
      <c r="K5" s="8">
        <f>IF(OR(B5="",C5="",D5=""),"",ROUNDUP((MAX(0,2*(ROUND(B5*192,0)+ROUND(C5*192,0))*ROUND(D5*192,0)-(E5*20+F5*12)*36864)+IF(G5="Yes",ROUND(B5*192,0)*ROUND(C5*192,0),0))*(100+I5)/(100*IF(H5="4x12",48,IF(H5="4x10",40,32))*36864),0))</f>
        <v/>
      </c>
      <c r="L5" s="8">
        <f>IF(OR(B5="",C5="",D5=""),"",ROUNDUP((MAX(0,2*(ROUND(B5*192,0)+ROUND(C5*192,0))*ROUND(D5*192,0)-(E5*20+F5*12)*36864)*4+IF(G5="Yes",ROUND(B5*192,0)*ROUND(C5*192,0),0)*5)/147456,0))</f>
        <v/>
      </c>
      <c r="M5" s="8">
        <f>IF(OR(B5="",C5="",D5=""),"",ROUNDUP(ROUNDUP((MAX(0,2*(ROUND(B5*192,0)+ROUND(C5*192,0))*ROUND(D5*192,0)-(E5*20+F5*12)*36864)+IF(G5="Yes",ROUND(B5*192,0)*ROUND(C5*192,0),0))*370/36864000,0)/250,0))</f>
        <v/>
      </c>
      <c r="N5" s="8">
        <f>IF(OR(B5="",C5="",D5=""),"",ROUNDUP((MAX(0,2*(ROUND(B5*192,0)+ROUND(C5*192,0))*ROUND(D5*192,0)-(E5*20+F5*12)*36864)+IF(G5="Yes",ROUND(B5*192,0)*ROUND(C5*192,0),0))*9/(36864000*4.5),0))</f>
        <v/>
      </c>
    </row>
    <row r="6">
      <c r="A6" s="4" t="inlineStr">
        <is>
          <t>Office</t>
        </is>
      </c>
      <c r="B6" s="5" t="n">
        <v>10</v>
      </c>
      <c r="C6" s="5" t="n">
        <v>12</v>
      </c>
      <c r="D6" s="5" t="n">
        <v>8</v>
      </c>
      <c r="E6" s="6" t="n">
        <v>1</v>
      </c>
      <c r="F6" s="6" t="n">
        <v>1</v>
      </c>
      <c r="G6" s="9" t="inlineStr">
        <is>
          <t>Yes</t>
        </is>
      </c>
      <c r="H6" s="9" t="inlineStr">
        <is>
          <t>4x12</t>
        </is>
      </c>
      <c r="I6" s="6" t="n">
        <v>10</v>
      </c>
      <c r="J6" s="10">
        <f>IF(OR(B6="",C6="",D6=""),"",(MAX(0,2*(ROUND(B6*192,0)+ROUND(C6*192,0))*ROUND(D6*192,0)-(E6*20+F6*12)*36864)+IF(G6="Yes",ROUND(B6*192,0)*ROUND(C6*192,0),0))/36864)</f>
        <v/>
      </c>
      <c r="K6" s="8">
        <f>IF(OR(B6="",C6="",D6=""),"",ROUNDUP((MAX(0,2*(ROUND(B6*192,0)+ROUND(C6*192,0))*ROUND(D6*192,0)-(E6*20+F6*12)*36864)+IF(G6="Yes",ROUND(B6*192,0)*ROUND(C6*192,0),0))*(100+I6)/(100*IF(H6="4x12",48,IF(H6="4x10",40,32))*36864),0))</f>
        <v/>
      </c>
      <c r="L6" s="8">
        <f>IF(OR(B6="",C6="",D6=""),"",ROUNDUP((MAX(0,2*(ROUND(B6*192,0)+ROUND(C6*192,0))*ROUND(D6*192,0)-(E6*20+F6*12)*36864)*4+IF(G6="Yes",ROUND(B6*192,0)*ROUND(C6*192,0),0)*5)/147456,0))</f>
        <v/>
      </c>
      <c r="M6" s="8">
        <f>IF(OR(B6="",C6="",D6=""),"",ROUNDUP(ROUNDUP((MAX(0,2*(ROUND(B6*192,0)+ROUND(C6*192,0))*ROUND(D6*192,0)-(E6*20+F6*12)*36864)+IF(G6="Yes",ROUND(B6*192,0)*ROUND(C6*192,0),0))*370/36864000,0)/250,0))</f>
        <v/>
      </c>
      <c r="N6" s="8">
        <f>IF(OR(B6="",C6="",D6=""),"",ROUNDUP((MAX(0,2*(ROUND(B6*192,0)+ROUND(C6*192,0))*ROUND(D6*192,0)-(E6*20+F6*12)*36864)+IF(G6="Yes",ROUND(B6*192,0)*ROUND(C6*192,0),0))*9/(36864000*4.5),0))</f>
        <v/>
      </c>
    </row>
    <row r="7">
      <c r="A7" s="4" t="inlineStr">
        <is>
          <t>Basement</t>
        </is>
      </c>
      <c r="B7" s="5" t="n">
        <v>20</v>
      </c>
      <c r="C7" s="5" t="n">
        <v>24</v>
      </c>
      <c r="D7" s="5" t="n">
        <v>8</v>
      </c>
      <c r="E7" s="6" t="n">
        <v>2</v>
      </c>
      <c r="F7" s="6" t="n">
        <v>2</v>
      </c>
      <c r="G7" s="9" t="inlineStr">
        <is>
          <t>Yes</t>
        </is>
      </c>
      <c r="H7" s="9" t="inlineStr">
        <is>
          <t>4x8</t>
        </is>
      </c>
      <c r="I7" s="6" t="n">
        <v>10</v>
      </c>
      <c r="J7" s="10">
        <f>IF(OR(B7="",C7="",D7=""),"",(MAX(0,2*(ROUND(B7*192,0)+ROUND(C7*192,0))*ROUND(D7*192,0)-(E7*20+F7*12)*36864)+IF(G7="Yes",ROUND(B7*192,0)*ROUND(C7*192,0),0))/36864)</f>
        <v/>
      </c>
      <c r="K7" s="8">
        <f>IF(OR(B7="",C7="",D7=""),"",ROUNDUP((MAX(0,2*(ROUND(B7*192,0)+ROUND(C7*192,0))*ROUND(D7*192,0)-(E7*20+F7*12)*36864)+IF(G7="Yes",ROUND(B7*192,0)*ROUND(C7*192,0),0))*(100+I7)/(100*IF(H7="4x12",48,IF(H7="4x10",40,32))*36864),0))</f>
        <v/>
      </c>
      <c r="L7" s="8">
        <f>IF(OR(B7="",C7="",D7=""),"",ROUNDUP((MAX(0,2*(ROUND(B7*192,0)+ROUND(C7*192,0))*ROUND(D7*192,0)-(E7*20+F7*12)*36864)*4+IF(G7="Yes",ROUND(B7*192,0)*ROUND(C7*192,0),0)*5)/147456,0))</f>
        <v/>
      </c>
      <c r="M7" s="8">
        <f>IF(OR(B7="",C7="",D7=""),"",ROUNDUP(ROUNDUP((MAX(0,2*(ROUND(B7*192,0)+ROUND(C7*192,0))*ROUND(D7*192,0)-(E7*20+F7*12)*36864)+IF(G7="Yes",ROUND(B7*192,0)*ROUND(C7*192,0),0))*370/36864000,0)/250,0))</f>
        <v/>
      </c>
      <c r="N7" s="8">
        <f>IF(OR(B7="",C7="",D7=""),"",ROUNDUP((MAX(0,2*(ROUND(B7*192,0)+ROUND(C7*192,0))*ROUND(D7*192,0)-(E7*20+F7*12)*36864)+IF(G7="Yes",ROUND(B7*192,0)*ROUND(C7*192,0),0))*9/(36864000*4.5),0))</f>
        <v/>
      </c>
    </row>
    <row r="8">
      <c r="A8" s="4" t="n"/>
      <c r="B8" s="5" t="n"/>
      <c r="C8" s="5" t="n"/>
      <c r="D8" s="5" t="n">
        <v>8</v>
      </c>
      <c r="E8" s="6" t="n">
        <v>1</v>
      </c>
      <c r="F8" s="6" t="n">
        <v>1</v>
      </c>
      <c r="G8" s="9" t="inlineStr">
        <is>
          <t>No</t>
        </is>
      </c>
      <c r="H8" s="9" t="inlineStr">
        <is>
          <t>4x8</t>
        </is>
      </c>
      <c r="I8" s="6" t="n">
        <v>10</v>
      </c>
      <c r="J8" s="10">
        <f>IF(OR(B8="",C8="",D8=""),"",(MAX(0,2*(ROUND(B8*192,0)+ROUND(C8*192,0))*ROUND(D8*192,0)-(E8*20+F8*12)*36864)+IF(G8="Yes",ROUND(B8*192,0)*ROUND(C8*192,0),0))/36864)</f>
        <v/>
      </c>
      <c r="K8" s="8">
        <f>IF(OR(B8="",C8="",D8=""),"",ROUNDUP((MAX(0,2*(ROUND(B8*192,0)+ROUND(C8*192,0))*ROUND(D8*192,0)-(E8*20+F8*12)*36864)+IF(G8="Yes",ROUND(B8*192,0)*ROUND(C8*192,0),0))*(100+I8)/(100*IF(H8="4x12",48,IF(H8="4x10",40,32))*36864),0))</f>
        <v/>
      </c>
      <c r="L8" s="8">
        <f>IF(OR(B8="",C8="",D8=""),"",ROUNDUP((MAX(0,2*(ROUND(B8*192,0)+ROUND(C8*192,0))*ROUND(D8*192,0)-(E8*20+F8*12)*36864)*4+IF(G8="Yes",ROUND(B8*192,0)*ROUND(C8*192,0),0)*5)/147456,0))</f>
        <v/>
      </c>
      <c r="M8" s="8">
        <f>IF(OR(B8="",C8="",D8=""),"",ROUNDUP(ROUNDUP((MAX(0,2*(ROUND(B8*192,0)+ROUND(C8*192,0))*ROUND(D8*192,0)-(E8*20+F8*12)*36864)+IF(G8="Yes",ROUND(B8*192,0)*ROUND(C8*192,0),0))*370/36864000,0)/250,0))</f>
        <v/>
      </c>
      <c r="N8" s="8">
        <f>IF(OR(B8="",C8="",D8=""),"",ROUNDUP((MAX(0,2*(ROUND(B8*192,0)+ROUND(C8*192,0))*ROUND(D8*192,0)-(E8*20+F8*12)*36864)+IF(G8="Yes",ROUND(B8*192,0)*ROUND(C8*192,0),0))*9/(36864000*4.5),0))</f>
        <v/>
      </c>
    </row>
    <row r="9">
      <c r="A9" s="4" t="n"/>
      <c r="B9" s="5" t="n"/>
      <c r="C9" s="5" t="n"/>
      <c r="D9" s="5" t="n">
        <v>8</v>
      </c>
      <c r="E9" s="6" t="n">
        <v>1</v>
      </c>
      <c r="F9" s="6" t="n">
        <v>1</v>
      </c>
      <c r="G9" s="9" t="inlineStr">
        <is>
          <t>No</t>
        </is>
      </c>
      <c r="H9" s="9" t="inlineStr">
        <is>
          <t>4x8</t>
        </is>
      </c>
      <c r="I9" s="6" t="n">
        <v>10</v>
      </c>
      <c r="J9" s="10">
        <f>IF(OR(B9="",C9="",D9=""),"",(MAX(0,2*(ROUND(B9*192,0)+ROUND(C9*192,0))*ROUND(D9*192,0)-(E9*20+F9*12)*36864)+IF(G9="Yes",ROUND(B9*192,0)*ROUND(C9*192,0),0))/36864)</f>
        <v/>
      </c>
      <c r="K9" s="8">
        <f>IF(OR(B9="",C9="",D9=""),"",ROUNDUP((MAX(0,2*(ROUND(B9*192,0)+ROUND(C9*192,0))*ROUND(D9*192,0)-(E9*20+F9*12)*36864)+IF(G9="Yes",ROUND(B9*192,0)*ROUND(C9*192,0),0))*(100+I9)/(100*IF(H9="4x12",48,IF(H9="4x10",40,32))*36864),0))</f>
        <v/>
      </c>
      <c r="L9" s="8">
        <f>IF(OR(B9="",C9="",D9=""),"",ROUNDUP((MAX(0,2*(ROUND(B9*192,0)+ROUND(C9*192,0))*ROUND(D9*192,0)-(E9*20+F9*12)*36864)*4+IF(G9="Yes",ROUND(B9*192,0)*ROUND(C9*192,0),0)*5)/147456,0))</f>
        <v/>
      </c>
      <c r="M9" s="8">
        <f>IF(OR(B9="",C9="",D9=""),"",ROUNDUP(ROUNDUP((MAX(0,2*(ROUND(B9*192,0)+ROUND(C9*192,0))*ROUND(D9*192,0)-(E9*20+F9*12)*36864)+IF(G9="Yes",ROUND(B9*192,0)*ROUND(C9*192,0),0))*370/36864000,0)/250,0))</f>
        <v/>
      </c>
      <c r="N9" s="8">
        <f>IF(OR(B9="",C9="",D9=""),"",ROUNDUP((MAX(0,2*(ROUND(B9*192,0)+ROUND(C9*192,0))*ROUND(D9*192,0)-(E9*20+F9*12)*36864)+IF(G9="Yes",ROUND(B9*192,0)*ROUND(C9*192,0),0))*9/(36864000*4.5),0))</f>
        <v/>
      </c>
    </row>
    <row r="10">
      <c r="A10" s="4" t="n"/>
      <c r="B10" s="5" t="n"/>
      <c r="C10" s="5" t="n"/>
      <c r="D10" s="5" t="n">
        <v>8</v>
      </c>
      <c r="E10" s="6" t="n">
        <v>1</v>
      </c>
      <c r="F10" s="6" t="n">
        <v>1</v>
      </c>
      <c r="G10" s="9" t="inlineStr">
        <is>
          <t>No</t>
        </is>
      </c>
      <c r="H10" s="9" t="inlineStr">
        <is>
          <t>4x8</t>
        </is>
      </c>
      <c r="I10" s="6" t="n">
        <v>10</v>
      </c>
      <c r="J10" s="10">
        <f>IF(OR(B10="",C10="",D10=""),"",(MAX(0,2*(ROUND(B10*192,0)+ROUND(C10*192,0))*ROUND(D10*192,0)-(E10*20+F10*12)*36864)+IF(G10="Yes",ROUND(B10*192,0)*ROUND(C10*192,0),0))/36864)</f>
        <v/>
      </c>
      <c r="K10" s="8">
        <f>IF(OR(B10="",C10="",D10=""),"",ROUNDUP((MAX(0,2*(ROUND(B10*192,0)+ROUND(C10*192,0))*ROUND(D10*192,0)-(E10*20+F10*12)*36864)+IF(G10="Yes",ROUND(B10*192,0)*ROUND(C10*192,0),0))*(100+I10)/(100*IF(H10="4x12",48,IF(H10="4x10",40,32))*36864),0))</f>
        <v/>
      </c>
      <c r="L10" s="8">
        <f>IF(OR(B10="",C10="",D10=""),"",ROUNDUP((MAX(0,2*(ROUND(B10*192,0)+ROUND(C10*192,0))*ROUND(D10*192,0)-(E10*20+F10*12)*36864)*4+IF(G10="Yes",ROUND(B10*192,0)*ROUND(C10*192,0),0)*5)/147456,0))</f>
        <v/>
      </c>
      <c r="M10" s="8">
        <f>IF(OR(B10="",C10="",D10=""),"",ROUNDUP(ROUNDUP((MAX(0,2*(ROUND(B10*192,0)+ROUND(C10*192,0))*ROUND(D10*192,0)-(E10*20+F10*12)*36864)+IF(G10="Yes",ROUND(B10*192,0)*ROUND(C10*192,0),0))*370/36864000,0)/250,0))</f>
        <v/>
      </c>
      <c r="N10" s="8">
        <f>IF(OR(B10="",C10="",D10=""),"",ROUNDUP((MAX(0,2*(ROUND(B10*192,0)+ROUND(C10*192,0))*ROUND(D10*192,0)-(E10*20+F10*12)*36864)+IF(G10="Yes",ROUND(B10*192,0)*ROUND(C10*192,0),0))*9/(36864000*4.5),0))</f>
        <v/>
      </c>
    </row>
    <row r="11">
      <c r="A11" s="4" t="n"/>
      <c r="B11" s="5" t="n"/>
      <c r="C11" s="5" t="n"/>
      <c r="D11" s="5" t="n">
        <v>8</v>
      </c>
      <c r="E11" s="6" t="n">
        <v>1</v>
      </c>
      <c r="F11" s="6" t="n">
        <v>1</v>
      </c>
      <c r="G11" s="9" t="inlineStr">
        <is>
          <t>No</t>
        </is>
      </c>
      <c r="H11" s="9" t="inlineStr">
        <is>
          <t>4x8</t>
        </is>
      </c>
      <c r="I11" s="6" t="n">
        <v>10</v>
      </c>
      <c r="J11" s="10">
        <f>IF(OR(B11="",C11="",D11=""),"",(MAX(0,2*(ROUND(B11*192,0)+ROUND(C11*192,0))*ROUND(D11*192,0)-(E11*20+F11*12)*36864)+IF(G11="Yes",ROUND(B11*192,0)*ROUND(C11*192,0),0))/36864)</f>
        <v/>
      </c>
      <c r="K11" s="8">
        <f>IF(OR(B11="",C11="",D11=""),"",ROUNDUP((MAX(0,2*(ROUND(B11*192,0)+ROUND(C11*192,0))*ROUND(D11*192,0)-(E11*20+F11*12)*36864)+IF(G11="Yes",ROUND(B11*192,0)*ROUND(C11*192,0),0))*(100+I11)/(100*IF(H11="4x12",48,IF(H11="4x10",40,32))*36864),0))</f>
        <v/>
      </c>
      <c r="L11" s="8">
        <f>IF(OR(B11="",C11="",D11=""),"",ROUNDUP((MAX(0,2*(ROUND(B11*192,0)+ROUND(C11*192,0))*ROUND(D11*192,0)-(E11*20+F11*12)*36864)*4+IF(G11="Yes",ROUND(B11*192,0)*ROUND(C11*192,0),0)*5)/147456,0))</f>
        <v/>
      </c>
      <c r="M11" s="8">
        <f>IF(OR(B11="",C11="",D11=""),"",ROUNDUP(ROUNDUP((MAX(0,2*(ROUND(B11*192,0)+ROUND(C11*192,0))*ROUND(D11*192,0)-(E11*20+F11*12)*36864)+IF(G11="Yes",ROUND(B11*192,0)*ROUND(C11*192,0),0))*370/36864000,0)/250,0))</f>
        <v/>
      </c>
      <c r="N11" s="8">
        <f>IF(OR(B11="",C11="",D11=""),"",ROUNDUP((MAX(0,2*(ROUND(B11*192,0)+ROUND(C11*192,0))*ROUND(D11*192,0)-(E11*20+F11*12)*36864)+IF(G11="Yes",ROUND(B11*192,0)*ROUND(C11*192,0),0))*9/(36864000*4.5),0))</f>
        <v/>
      </c>
    </row>
    <row r="12">
      <c r="A12" s="4" t="n"/>
      <c r="B12" s="5" t="n"/>
      <c r="C12" s="5" t="n"/>
      <c r="D12" s="5" t="n">
        <v>8</v>
      </c>
      <c r="E12" s="6" t="n">
        <v>1</v>
      </c>
      <c r="F12" s="6" t="n">
        <v>1</v>
      </c>
      <c r="G12" s="9" t="inlineStr">
        <is>
          <t>No</t>
        </is>
      </c>
      <c r="H12" s="9" t="inlineStr">
        <is>
          <t>4x8</t>
        </is>
      </c>
      <c r="I12" s="6" t="n">
        <v>10</v>
      </c>
      <c r="J12" s="10">
        <f>IF(OR(B12="",C12="",D12=""),"",(MAX(0,2*(ROUND(B12*192,0)+ROUND(C12*192,0))*ROUND(D12*192,0)-(E12*20+F12*12)*36864)+IF(G12="Yes",ROUND(B12*192,0)*ROUND(C12*192,0),0))/36864)</f>
        <v/>
      </c>
      <c r="K12" s="8">
        <f>IF(OR(B12="",C12="",D12=""),"",ROUNDUP((MAX(0,2*(ROUND(B12*192,0)+ROUND(C12*192,0))*ROUND(D12*192,0)-(E12*20+F12*12)*36864)+IF(G12="Yes",ROUND(B12*192,0)*ROUND(C12*192,0),0))*(100+I12)/(100*IF(H12="4x12",48,IF(H12="4x10",40,32))*36864),0))</f>
        <v/>
      </c>
      <c r="L12" s="8">
        <f>IF(OR(B12="",C12="",D12=""),"",ROUNDUP((MAX(0,2*(ROUND(B12*192,0)+ROUND(C12*192,0))*ROUND(D12*192,0)-(E12*20+F12*12)*36864)*4+IF(G12="Yes",ROUND(B12*192,0)*ROUND(C12*192,0),0)*5)/147456,0))</f>
        <v/>
      </c>
      <c r="M12" s="8">
        <f>IF(OR(B12="",C12="",D12=""),"",ROUNDUP(ROUNDUP((MAX(0,2*(ROUND(B12*192,0)+ROUND(C12*192,0))*ROUND(D12*192,0)-(E12*20+F12*12)*36864)+IF(G12="Yes",ROUND(B12*192,0)*ROUND(C12*192,0),0))*370/36864000,0)/250,0))</f>
        <v/>
      </c>
      <c r="N12" s="8">
        <f>IF(OR(B12="",C12="",D12=""),"",ROUNDUP((MAX(0,2*(ROUND(B12*192,0)+ROUND(C12*192,0))*ROUND(D12*192,0)-(E12*20+F12*12)*36864)+IF(G12="Yes",ROUND(B12*192,0)*ROUND(C12*192,0),0))*9/(36864000*4.5),0))</f>
        <v/>
      </c>
    </row>
    <row r="13">
      <c r="A13" s="4" t="n"/>
      <c r="B13" s="5" t="n"/>
      <c r="C13" s="5" t="n"/>
      <c r="D13" s="5" t="n">
        <v>8</v>
      </c>
      <c r="E13" s="6" t="n">
        <v>1</v>
      </c>
      <c r="F13" s="6" t="n">
        <v>1</v>
      </c>
      <c r="G13" s="9" t="inlineStr">
        <is>
          <t>No</t>
        </is>
      </c>
      <c r="H13" s="9" t="inlineStr">
        <is>
          <t>4x8</t>
        </is>
      </c>
      <c r="I13" s="6" t="n">
        <v>10</v>
      </c>
      <c r="J13" s="10">
        <f>IF(OR(B13="",C13="",D13=""),"",(MAX(0,2*(ROUND(B13*192,0)+ROUND(C13*192,0))*ROUND(D13*192,0)-(E13*20+F13*12)*36864)+IF(G13="Yes",ROUND(B13*192,0)*ROUND(C13*192,0),0))/36864)</f>
        <v/>
      </c>
      <c r="K13" s="8">
        <f>IF(OR(B13="",C13="",D13=""),"",ROUNDUP((MAX(0,2*(ROUND(B13*192,0)+ROUND(C13*192,0))*ROUND(D13*192,0)-(E13*20+F13*12)*36864)+IF(G13="Yes",ROUND(B13*192,0)*ROUND(C13*192,0),0))*(100+I13)/(100*IF(H13="4x12",48,IF(H13="4x10",40,32))*36864),0))</f>
        <v/>
      </c>
      <c r="L13" s="8">
        <f>IF(OR(B13="",C13="",D13=""),"",ROUNDUP((MAX(0,2*(ROUND(B13*192,0)+ROUND(C13*192,0))*ROUND(D13*192,0)-(E13*20+F13*12)*36864)*4+IF(G13="Yes",ROUND(B13*192,0)*ROUND(C13*192,0),0)*5)/147456,0))</f>
        <v/>
      </c>
      <c r="M13" s="8">
        <f>IF(OR(B13="",C13="",D13=""),"",ROUNDUP(ROUNDUP((MAX(0,2*(ROUND(B13*192,0)+ROUND(C13*192,0))*ROUND(D13*192,0)-(E13*20+F13*12)*36864)+IF(G13="Yes",ROUND(B13*192,0)*ROUND(C13*192,0),0))*370/36864000,0)/250,0))</f>
        <v/>
      </c>
      <c r="N13" s="8">
        <f>IF(OR(B13="",C13="",D13=""),"",ROUNDUP((MAX(0,2*(ROUND(B13*192,0)+ROUND(C13*192,0))*ROUND(D13*192,0)-(E13*20+F13*12)*36864)+IF(G13="Yes",ROUND(B13*192,0)*ROUND(C13*192,0),0))*9/(36864000*4.5),0))</f>
        <v/>
      </c>
    </row>
    <row r="14">
      <c r="A14" s="4" t="n"/>
      <c r="B14" s="5" t="n"/>
      <c r="C14" s="5" t="n"/>
      <c r="D14" s="5" t="n">
        <v>8</v>
      </c>
      <c r="E14" s="6" t="n">
        <v>1</v>
      </c>
      <c r="F14" s="6" t="n">
        <v>1</v>
      </c>
      <c r="G14" s="9" t="inlineStr">
        <is>
          <t>No</t>
        </is>
      </c>
      <c r="H14" s="9" t="inlineStr">
        <is>
          <t>4x8</t>
        </is>
      </c>
      <c r="I14" s="6" t="n">
        <v>10</v>
      </c>
      <c r="J14" s="10">
        <f>IF(OR(B14="",C14="",D14=""),"",(MAX(0,2*(ROUND(B14*192,0)+ROUND(C14*192,0))*ROUND(D14*192,0)-(E14*20+F14*12)*36864)+IF(G14="Yes",ROUND(B14*192,0)*ROUND(C14*192,0),0))/36864)</f>
        <v/>
      </c>
      <c r="K14" s="8">
        <f>IF(OR(B14="",C14="",D14=""),"",ROUNDUP((MAX(0,2*(ROUND(B14*192,0)+ROUND(C14*192,0))*ROUND(D14*192,0)-(E14*20+F14*12)*36864)+IF(G14="Yes",ROUND(B14*192,0)*ROUND(C14*192,0),0))*(100+I14)/(100*IF(H14="4x12",48,IF(H14="4x10",40,32))*36864),0))</f>
        <v/>
      </c>
      <c r="L14" s="8">
        <f>IF(OR(B14="",C14="",D14=""),"",ROUNDUP((MAX(0,2*(ROUND(B14*192,0)+ROUND(C14*192,0))*ROUND(D14*192,0)-(E14*20+F14*12)*36864)*4+IF(G14="Yes",ROUND(B14*192,0)*ROUND(C14*192,0),0)*5)/147456,0))</f>
        <v/>
      </c>
      <c r="M14" s="8">
        <f>IF(OR(B14="",C14="",D14=""),"",ROUNDUP(ROUNDUP((MAX(0,2*(ROUND(B14*192,0)+ROUND(C14*192,0))*ROUND(D14*192,0)-(E14*20+F14*12)*36864)+IF(G14="Yes",ROUND(B14*192,0)*ROUND(C14*192,0),0))*370/36864000,0)/250,0))</f>
        <v/>
      </c>
      <c r="N14" s="8">
        <f>IF(OR(B14="",C14="",D14=""),"",ROUNDUP((MAX(0,2*(ROUND(B14*192,0)+ROUND(C14*192,0))*ROUND(D14*192,0)-(E14*20+F14*12)*36864)+IF(G14="Yes",ROUND(B14*192,0)*ROUND(C14*192,0),0))*9/(36864000*4.5),0))</f>
        <v/>
      </c>
    </row>
    <row r="15">
      <c r="A15" s="4" t="n"/>
      <c r="B15" s="5" t="n"/>
      <c r="C15" s="5" t="n"/>
      <c r="D15" s="5" t="n">
        <v>8</v>
      </c>
      <c r="E15" s="6" t="n">
        <v>1</v>
      </c>
      <c r="F15" s="6" t="n">
        <v>1</v>
      </c>
      <c r="G15" s="9" t="inlineStr">
        <is>
          <t>No</t>
        </is>
      </c>
      <c r="H15" s="9" t="inlineStr">
        <is>
          <t>4x8</t>
        </is>
      </c>
      <c r="I15" s="6" t="n">
        <v>10</v>
      </c>
      <c r="J15" s="10">
        <f>IF(OR(B15="",C15="",D15=""),"",(MAX(0,2*(ROUND(B15*192,0)+ROUND(C15*192,0))*ROUND(D15*192,0)-(E15*20+F15*12)*36864)+IF(G15="Yes",ROUND(B15*192,0)*ROUND(C15*192,0),0))/36864)</f>
        <v/>
      </c>
      <c r="K15" s="8">
        <f>IF(OR(B15="",C15="",D15=""),"",ROUNDUP((MAX(0,2*(ROUND(B15*192,0)+ROUND(C15*192,0))*ROUND(D15*192,0)-(E15*20+F15*12)*36864)+IF(G15="Yes",ROUND(B15*192,0)*ROUND(C15*192,0),0))*(100+I15)/(100*IF(H15="4x12",48,IF(H15="4x10",40,32))*36864),0))</f>
        <v/>
      </c>
      <c r="L15" s="8">
        <f>IF(OR(B15="",C15="",D15=""),"",ROUNDUP((MAX(0,2*(ROUND(B15*192,0)+ROUND(C15*192,0))*ROUND(D15*192,0)-(E15*20+F15*12)*36864)*4+IF(G15="Yes",ROUND(B15*192,0)*ROUND(C15*192,0),0)*5)/147456,0))</f>
        <v/>
      </c>
      <c r="M15" s="8">
        <f>IF(OR(B15="",C15="",D15=""),"",ROUNDUP(ROUNDUP((MAX(0,2*(ROUND(B15*192,0)+ROUND(C15*192,0))*ROUND(D15*192,0)-(E15*20+F15*12)*36864)+IF(G15="Yes",ROUND(B15*192,0)*ROUND(C15*192,0),0))*370/36864000,0)/250,0))</f>
        <v/>
      </c>
      <c r="N15" s="8">
        <f>IF(OR(B15="",C15="",D15=""),"",ROUNDUP((MAX(0,2*(ROUND(B15*192,0)+ROUND(C15*192,0))*ROUND(D15*192,0)-(E15*20+F15*12)*36864)+IF(G15="Yes",ROUND(B15*192,0)*ROUND(C15*192,0),0))*9/(36864000*4.5),0))</f>
        <v/>
      </c>
    </row>
    <row r="16">
      <c r="A16" s="4" t="n"/>
      <c r="B16" s="5" t="n"/>
      <c r="C16" s="5" t="n"/>
      <c r="D16" s="5" t="n">
        <v>8</v>
      </c>
      <c r="E16" s="6" t="n">
        <v>1</v>
      </c>
      <c r="F16" s="6" t="n">
        <v>1</v>
      </c>
      <c r="G16" s="9" t="inlineStr">
        <is>
          <t>No</t>
        </is>
      </c>
      <c r="H16" s="9" t="inlineStr">
        <is>
          <t>4x8</t>
        </is>
      </c>
      <c r="I16" s="6" t="n">
        <v>10</v>
      </c>
      <c r="J16" s="10">
        <f>IF(OR(B16="",C16="",D16=""),"",(MAX(0,2*(ROUND(B16*192,0)+ROUND(C16*192,0))*ROUND(D16*192,0)-(E16*20+F16*12)*36864)+IF(G16="Yes",ROUND(B16*192,0)*ROUND(C16*192,0),0))/36864)</f>
        <v/>
      </c>
      <c r="K16" s="8">
        <f>IF(OR(B16="",C16="",D16=""),"",ROUNDUP((MAX(0,2*(ROUND(B16*192,0)+ROUND(C16*192,0))*ROUND(D16*192,0)-(E16*20+F16*12)*36864)+IF(G16="Yes",ROUND(B16*192,0)*ROUND(C16*192,0),0))*(100+I16)/(100*IF(H16="4x12",48,IF(H16="4x10",40,32))*36864),0))</f>
        <v/>
      </c>
      <c r="L16" s="8">
        <f>IF(OR(B16="",C16="",D16=""),"",ROUNDUP((MAX(0,2*(ROUND(B16*192,0)+ROUND(C16*192,0))*ROUND(D16*192,0)-(E16*20+F16*12)*36864)*4+IF(G16="Yes",ROUND(B16*192,0)*ROUND(C16*192,0),0)*5)/147456,0))</f>
        <v/>
      </c>
      <c r="M16" s="8">
        <f>IF(OR(B16="",C16="",D16=""),"",ROUNDUP(ROUNDUP((MAX(0,2*(ROUND(B16*192,0)+ROUND(C16*192,0))*ROUND(D16*192,0)-(E16*20+F16*12)*36864)+IF(G16="Yes",ROUND(B16*192,0)*ROUND(C16*192,0),0))*370/36864000,0)/250,0))</f>
        <v/>
      </c>
      <c r="N16" s="8">
        <f>IF(OR(B16="",C16="",D16=""),"",ROUNDUP((MAX(0,2*(ROUND(B16*192,0)+ROUND(C16*192,0))*ROUND(D16*192,0)-(E16*20+F16*12)*36864)+IF(G16="Yes",ROUND(B16*192,0)*ROUND(C16*192,0),0))*9/(36864000*4.5),0))</f>
        <v/>
      </c>
    </row>
    <row r="17">
      <c r="A17" s="4" t="n"/>
      <c r="B17" s="5" t="n"/>
      <c r="C17" s="5" t="n"/>
      <c r="D17" s="5" t="n">
        <v>8</v>
      </c>
      <c r="E17" s="6" t="n">
        <v>1</v>
      </c>
      <c r="F17" s="6" t="n">
        <v>1</v>
      </c>
      <c r="G17" s="9" t="inlineStr">
        <is>
          <t>No</t>
        </is>
      </c>
      <c r="H17" s="9" t="inlineStr">
        <is>
          <t>4x8</t>
        </is>
      </c>
      <c r="I17" s="6" t="n">
        <v>10</v>
      </c>
      <c r="J17" s="10">
        <f>IF(OR(B17="",C17="",D17=""),"",(MAX(0,2*(ROUND(B17*192,0)+ROUND(C17*192,0))*ROUND(D17*192,0)-(E17*20+F17*12)*36864)+IF(G17="Yes",ROUND(B17*192,0)*ROUND(C17*192,0),0))/36864)</f>
        <v/>
      </c>
      <c r="K17" s="8">
        <f>IF(OR(B17="",C17="",D17=""),"",ROUNDUP((MAX(0,2*(ROUND(B17*192,0)+ROUND(C17*192,0))*ROUND(D17*192,0)-(E17*20+F17*12)*36864)+IF(G17="Yes",ROUND(B17*192,0)*ROUND(C17*192,0),0))*(100+I17)/(100*IF(H17="4x12",48,IF(H17="4x10",40,32))*36864),0))</f>
        <v/>
      </c>
      <c r="L17" s="8">
        <f>IF(OR(B17="",C17="",D17=""),"",ROUNDUP((MAX(0,2*(ROUND(B17*192,0)+ROUND(C17*192,0))*ROUND(D17*192,0)-(E17*20+F17*12)*36864)*4+IF(G17="Yes",ROUND(B17*192,0)*ROUND(C17*192,0),0)*5)/147456,0))</f>
        <v/>
      </c>
      <c r="M17" s="8">
        <f>IF(OR(B17="",C17="",D17=""),"",ROUNDUP(ROUNDUP((MAX(0,2*(ROUND(B17*192,0)+ROUND(C17*192,0))*ROUND(D17*192,0)-(E17*20+F17*12)*36864)+IF(G17="Yes",ROUND(B17*192,0)*ROUND(C17*192,0),0))*370/36864000,0)/250,0))</f>
        <v/>
      </c>
      <c r="N17" s="8">
        <f>IF(OR(B17="",C17="",D17=""),"",ROUNDUP((MAX(0,2*(ROUND(B17*192,0)+ROUND(C17*192,0))*ROUND(D17*192,0)-(E17*20+F17*12)*36864)+IF(G17="Yes",ROUND(B17*192,0)*ROUND(C17*192,0),0))*9/(36864000*4.5),0))</f>
        <v/>
      </c>
    </row>
    <row r="18">
      <c r="A18" s="4" t="n"/>
      <c r="B18" s="5" t="n"/>
      <c r="C18" s="5" t="n"/>
      <c r="D18" s="5" t="n">
        <v>8</v>
      </c>
      <c r="E18" s="6" t="n">
        <v>1</v>
      </c>
      <c r="F18" s="6" t="n">
        <v>1</v>
      </c>
      <c r="G18" s="9" t="inlineStr">
        <is>
          <t>No</t>
        </is>
      </c>
      <c r="H18" s="9" t="inlineStr">
        <is>
          <t>4x8</t>
        </is>
      </c>
      <c r="I18" s="6" t="n">
        <v>10</v>
      </c>
      <c r="J18" s="10">
        <f>IF(OR(B18="",C18="",D18=""),"",(MAX(0,2*(ROUND(B18*192,0)+ROUND(C18*192,0))*ROUND(D18*192,0)-(E18*20+F18*12)*36864)+IF(G18="Yes",ROUND(B18*192,0)*ROUND(C18*192,0),0))/36864)</f>
        <v/>
      </c>
      <c r="K18" s="8">
        <f>IF(OR(B18="",C18="",D18=""),"",ROUNDUP((MAX(0,2*(ROUND(B18*192,0)+ROUND(C18*192,0))*ROUND(D18*192,0)-(E18*20+F18*12)*36864)+IF(G18="Yes",ROUND(B18*192,0)*ROUND(C18*192,0),0))*(100+I18)/(100*IF(H18="4x12",48,IF(H18="4x10",40,32))*36864),0))</f>
        <v/>
      </c>
      <c r="L18" s="8">
        <f>IF(OR(B18="",C18="",D18=""),"",ROUNDUP((MAX(0,2*(ROUND(B18*192,0)+ROUND(C18*192,0))*ROUND(D18*192,0)-(E18*20+F18*12)*36864)*4+IF(G18="Yes",ROUND(B18*192,0)*ROUND(C18*192,0),0)*5)/147456,0))</f>
        <v/>
      </c>
      <c r="M18" s="8">
        <f>IF(OR(B18="",C18="",D18=""),"",ROUNDUP(ROUNDUP((MAX(0,2*(ROUND(B18*192,0)+ROUND(C18*192,0))*ROUND(D18*192,0)-(E18*20+F18*12)*36864)+IF(G18="Yes",ROUND(B18*192,0)*ROUND(C18*192,0),0))*370/36864000,0)/250,0))</f>
        <v/>
      </c>
      <c r="N18" s="8">
        <f>IF(OR(B18="",C18="",D18=""),"",ROUNDUP((MAX(0,2*(ROUND(B18*192,0)+ROUND(C18*192,0))*ROUND(D18*192,0)-(E18*20+F18*12)*36864)+IF(G18="Yes",ROUND(B18*192,0)*ROUND(C18*192,0),0))*9/(36864000*4.5),0))</f>
        <v/>
      </c>
    </row>
    <row r="19">
      <c r="A19" s="4" t="n"/>
      <c r="B19" s="5" t="n"/>
      <c r="C19" s="5" t="n"/>
      <c r="D19" s="5" t="n">
        <v>8</v>
      </c>
      <c r="E19" s="6" t="n">
        <v>1</v>
      </c>
      <c r="F19" s="6" t="n">
        <v>1</v>
      </c>
      <c r="G19" s="9" t="inlineStr">
        <is>
          <t>No</t>
        </is>
      </c>
      <c r="H19" s="9" t="inlineStr">
        <is>
          <t>4x8</t>
        </is>
      </c>
      <c r="I19" s="6" t="n">
        <v>10</v>
      </c>
      <c r="J19" s="10">
        <f>IF(OR(B19="",C19="",D19=""),"",(MAX(0,2*(ROUND(B19*192,0)+ROUND(C19*192,0))*ROUND(D19*192,0)-(E19*20+F19*12)*36864)+IF(G19="Yes",ROUND(B19*192,0)*ROUND(C19*192,0),0))/36864)</f>
        <v/>
      </c>
      <c r="K19" s="8">
        <f>IF(OR(B19="",C19="",D19=""),"",ROUNDUP((MAX(0,2*(ROUND(B19*192,0)+ROUND(C19*192,0))*ROUND(D19*192,0)-(E19*20+F19*12)*36864)+IF(G19="Yes",ROUND(B19*192,0)*ROUND(C19*192,0),0))*(100+I19)/(100*IF(H19="4x12",48,IF(H19="4x10",40,32))*36864),0))</f>
        <v/>
      </c>
      <c r="L19" s="8">
        <f>IF(OR(B19="",C19="",D19=""),"",ROUNDUP((MAX(0,2*(ROUND(B19*192,0)+ROUND(C19*192,0))*ROUND(D19*192,0)-(E19*20+F19*12)*36864)*4+IF(G19="Yes",ROUND(B19*192,0)*ROUND(C19*192,0),0)*5)/147456,0))</f>
        <v/>
      </c>
      <c r="M19" s="8">
        <f>IF(OR(B19="",C19="",D19=""),"",ROUNDUP(ROUNDUP((MAX(0,2*(ROUND(B19*192,0)+ROUND(C19*192,0))*ROUND(D19*192,0)-(E19*20+F19*12)*36864)+IF(G19="Yes",ROUND(B19*192,0)*ROUND(C19*192,0),0))*370/36864000,0)/250,0))</f>
        <v/>
      </c>
      <c r="N19" s="8">
        <f>IF(OR(B19="",C19="",D19=""),"",ROUNDUP((MAX(0,2*(ROUND(B19*192,0)+ROUND(C19*192,0))*ROUND(D19*192,0)-(E19*20+F19*12)*36864)+IF(G19="Yes",ROUND(B19*192,0)*ROUND(C19*192,0),0))*9/(36864000*4.5),0))</f>
        <v/>
      </c>
    </row>
    <row r="20">
      <c r="A20" s="4" t="n"/>
      <c r="B20" s="5" t="n"/>
      <c r="C20" s="5" t="n"/>
      <c r="D20" s="5" t="n">
        <v>8</v>
      </c>
      <c r="E20" s="6" t="n">
        <v>1</v>
      </c>
      <c r="F20" s="6" t="n">
        <v>1</v>
      </c>
      <c r="G20" s="9" t="inlineStr">
        <is>
          <t>No</t>
        </is>
      </c>
      <c r="H20" s="9" t="inlineStr">
        <is>
          <t>4x8</t>
        </is>
      </c>
      <c r="I20" s="6" t="n">
        <v>10</v>
      </c>
      <c r="J20" s="10">
        <f>IF(OR(B20="",C20="",D20=""),"",(MAX(0,2*(ROUND(B20*192,0)+ROUND(C20*192,0))*ROUND(D20*192,0)-(E20*20+F20*12)*36864)+IF(G20="Yes",ROUND(B20*192,0)*ROUND(C20*192,0),0))/36864)</f>
        <v/>
      </c>
      <c r="K20" s="8">
        <f>IF(OR(B20="",C20="",D20=""),"",ROUNDUP((MAX(0,2*(ROUND(B20*192,0)+ROUND(C20*192,0))*ROUND(D20*192,0)-(E20*20+F20*12)*36864)+IF(G20="Yes",ROUND(B20*192,0)*ROUND(C20*192,0),0))*(100+I20)/(100*IF(H20="4x12",48,IF(H20="4x10",40,32))*36864),0))</f>
        <v/>
      </c>
      <c r="L20" s="8">
        <f>IF(OR(B20="",C20="",D20=""),"",ROUNDUP((MAX(0,2*(ROUND(B20*192,0)+ROUND(C20*192,0))*ROUND(D20*192,0)-(E20*20+F20*12)*36864)*4+IF(G20="Yes",ROUND(B20*192,0)*ROUND(C20*192,0),0)*5)/147456,0))</f>
        <v/>
      </c>
      <c r="M20" s="8">
        <f>IF(OR(B20="",C20="",D20=""),"",ROUNDUP(ROUNDUP((MAX(0,2*(ROUND(B20*192,0)+ROUND(C20*192,0))*ROUND(D20*192,0)-(E20*20+F20*12)*36864)+IF(G20="Yes",ROUND(B20*192,0)*ROUND(C20*192,0),0))*370/36864000,0)/250,0))</f>
        <v/>
      </c>
      <c r="N20" s="8">
        <f>IF(OR(B20="",C20="",D20=""),"",ROUNDUP((MAX(0,2*(ROUND(B20*192,0)+ROUND(C20*192,0))*ROUND(D20*192,0)-(E20*20+F20*12)*36864)+IF(G20="Yes",ROUND(B20*192,0)*ROUND(C20*192,0),0))*9/(36864000*4.5),0))</f>
        <v/>
      </c>
    </row>
    <row r="21">
      <c r="A21" s="4" t="n"/>
      <c r="B21" s="5" t="n"/>
      <c r="C21" s="5" t="n"/>
      <c r="D21" s="5" t="n">
        <v>8</v>
      </c>
      <c r="E21" s="6" t="n">
        <v>1</v>
      </c>
      <c r="F21" s="6" t="n">
        <v>1</v>
      </c>
      <c r="G21" s="9" t="inlineStr">
        <is>
          <t>No</t>
        </is>
      </c>
      <c r="H21" s="9" t="inlineStr">
        <is>
          <t>4x8</t>
        </is>
      </c>
      <c r="I21" s="6" t="n">
        <v>10</v>
      </c>
      <c r="J21" s="10">
        <f>IF(OR(B21="",C21="",D21=""),"",(MAX(0,2*(ROUND(B21*192,0)+ROUND(C21*192,0))*ROUND(D21*192,0)-(E21*20+F21*12)*36864)+IF(G21="Yes",ROUND(B21*192,0)*ROUND(C21*192,0),0))/36864)</f>
        <v/>
      </c>
      <c r="K21" s="8">
        <f>IF(OR(B21="",C21="",D21=""),"",ROUNDUP((MAX(0,2*(ROUND(B21*192,0)+ROUND(C21*192,0))*ROUND(D21*192,0)-(E21*20+F21*12)*36864)+IF(G21="Yes",ROUND(B21*192,0)*ROUND(C21*192,0),0))*(100+I21)/(100*IF(H21="4x12",48,IF(H21="4x10",40,32))*36864),0))</f>
        <v/>
      </c>
      <c r="L21" s="8">
        <f>IF(OR(B21="",C21="",D21=""),"",ROUNDUP((MAX(0,2*(ROUND(B21*192,0)+ROUND(C21*192,0))*ROUND(D21*192,0)-(E21*20+F21*12)*36864)*4+IF(G21="Yes",ROUND(B21*192,0)*ROUND(C21*192,0),0)*5)/147456,0))</f>
        <v/>
      </c>
      <c r="M21" s="8">
        <f>IF(OR(B21="",C21="",D21=""),"",ROUNDUP(ROUNDUP((MAX(0,2*(ROUND(B21*192,0)+ROUND(C21*192,0))*ROUND(D21*192,0)-(E21*20+F21*12)*36864)+IF(G21="Yes",ROUND(B21*192,0)*ROUND(C21*192,0),0))*370/36864000,0)/250,0))</f>
        <v/>
      </c>
      <c r="N21" s="8">
        <f>IF(OR(B21="",C21="",D21=""),"",ROUNDUP((MAX(0,2*(ROUND(B21*192,0)+ROUND(C21*192,0))*ROUND(D21*192,0)-(E21*20+F21*12)*36864)+IF(G21="Yes",ROUND(B21*192,0)*ROUND(C21*192,0),0))*9/(36864000*4.5),0))</f>
        <v/>
      </c>
    </row>
    <row r="22">
      <c r="A22" s="4" t="n"/>
      <c r="B22" s="5" t="n"/>
      <c r="C22" s="5" t="n"/>
      <c r="D22" s="5" t="n">
        <v>8</v>
      </c>
      <c r="E22" s="6" t="n">
        <v>1</v>
      </c>
      <c r="F22" s="6" t="n">
        <v>1</v>
      </c>
      <c r="G22" s="9" t="inlineStr">
        <is>
          <t>No</t>
        </is>
      </c>
      <c r="H22" s="9" t="inlineStr">
        <is>
          <t>4x8</t>
        </is>
      </c>
      <c r="I22" s="6" t="n">
        <v>10</v>
      </c>
      <c r="J22" s="10">
        <f>IF(OR(B22="",C22="",D22=""),"",(MAX(0,2*(ROUND(B22*192,0)+ROUND(C22*192,0))*ROUND(D22*192,0)-(E22*20+F22*12)*36864)+IF(G22="Yes",ROUND(B22*192,0)*ROUND(C22*192,0),0))/36864)</f>
        <v/>
      </c>
      <c r="K22" s="8">
        <f>IF(OR(B22="",C22="",D22=""),"",ROUNDUP((MAX(0,2*(ROUND(B22*192,0)+ROUND(C22*192,0))*ROUND(D22*192,0)-(E22*20+F22*12)*36864)+IF(G22="Yes",ROUND(B22*192,0)*ROUND(C22*192,0),0))*(100+I22)/(100*IF(H22="4x12",48,IF(H22="4x10",40,32))*36864),0))</f>
        <v/>
      </c>
      <c r="L22" s="8">
        <f>IF(OR(B22="",C22="",D22=""),"",ROUNDUP((MAX(0,2*(ROUND(B22*192,0)+ROUND(C22*192,0))*ROUND(D22*192,0)-(E22*20+F22*12)*36864)*4+IF(G22="Yes",ROUND(B22*192,0)*ROUND(C22*192,0),0)*5)/147456,0))</f>
        <v/>
      </c>
      <c r="M22" s="8">
        <f>IF(OR(B22="",C22="",D22=""),"",ROUNDUP(ROUNDUP((MAX(0,2*(ROUND(B22*192,0)+ROUND(C22*192,0))*ROUND(D22*192,0)-(E22*20+F22*12)*36864)+IF(G22="Yes",ROUND(B22*192,0)*ROUND(C22*192,0),0))*370/36864000,0)/250,0))</f>
        <v/>
      </c>
      <c r="N22" s="8">
        <f>IF(OR(B22="",C22="",D22=""),"",ROUNDUP((MAX(0,2*(ROUND(B22*192,0)+ROUND(C22*192,0))*ROUND(D22*192,0)-(E22*20+F22*12)*36864)+IF(G22="Yes",ROUND(B22*192,0)*ROUND(C22*192,0),0))*9/(36864000*4.5),0))</f>
        <v/>
      </c>
    </row>
    <row r="23">
      <c r="A23" s="4" t="n"/>
      <c r="B23" s="5" t="n"/>
      <c r="C23" s="5" t="n"/>
      <c r="D23" s="5" t="n">
        <v>8</v>
      </c>
      <c r="E23" s="6" t="n">
        <v>1</v>
      </c>
      <c r="F23" s="6" t="n">
        <v>1</v>
      </c>
      <c r="G23" s="9" t="inlineStr">
        <is>
          <t>No</t>
        </is>
      </c>
      <c r="H23" s="9" t="inlineStr">
        <is>
          <t>4x8</t>
        </is>
      </c>
      <c r="I23" s="6" t="n">
        <v>10</v>
      </c>
      <c r="J23" s="10">
        <f>IF(OR(B23="",C23="",D23=""),"",(MAX(0,2*(ROUND(B23*192,0)+ROUND(C23*192,0))*ROUND(D23*192,0)-(E23*20+F23*12)*36864)+IF(G23="Yes",ROUND(B23*192,0)*ROUND(C23*192,0),0))/36864)</f>
        <v/>
      </c>
      <c r="K23" s="8">
        <f>IF(OR(B23="",C23="",D23=""),"",ROUNDUP((MAX(0,2*(ROUND(B23*192,0)+ROUND(C23*192,0))*ROUND(D23*192,0)-(E23*20+F23*12)*36864)+IF(G23="Yes",ROUND(B23*192,0)*ROUND(C23*192,0),0))*(100+I23)/(100*IF(H23="4x12",48,IF(H23="4x10",40,32))*36864),0))</f>
        <v/>
      </c>
      <c r="L23" s="8">
        <f>IF(OR(B23="",C23="",D23=""),"",ROUNDUP((MAX(0,2*(ROUND(B23*192,0)+ROUND(C23*192,0))*ROUND(D23*192,0)-(E23*20+F23*12)*36864)*4+IF(G23="Yes",ROUND(B23*192,0)*ROUND(C23*192,0),0)*5)/147456,0))</f>
        <v/>
      </c>
      <c r="M23" s="8">
        <f>IF(OR(B23="",C23="",D23=""),"",ROUNDUP(ROUNDUP((MAX(0,2*(ROUND(B23*192,0)+ROUND(C23*192,0))*ROUND(D23*192,0)-(E23*20+F23*12)*36864)+IF(G23="Yes",ROUND(B23*192,0)*ROUND(C23*192,0),0))*370/36864000,0)/250,0))</f>
        <v/>
      </c>
      <c r="N23" s="8">
        <f>IF(OR(B23="",C23="",D23=""),"",ROUNDUP((MAX(0,2*(ROUND(B23*192,0)+ROUND(C23*192,0))*ROUND(D23*192,0)-(E23*20+F23*12)*36864)+IF(G23="Yes",ROUND(B23*192,0)*ROUND(C23*192,0),0))*9/(36864000*4.5),0))</f>
        <v/>
      </c>
    </row>
    <row r="24">
      <c r="A24" s="4" t="n"/>
      <c r="B24" s="5" t="n"/>
      <c r="C24" s="5" t="n"/>
      <c r="D24" s="5" t="n">
        <v>8</v>
      </c>
      <c r="E24" s="6" t="n">
        <v>1</v>
      </c>
      <c r="F24" s="6" t="n">
        <v>1</v>
      </c>
      <c r="G24" s="9" t="inlineStr">
        <is>
          <t>No</t>
        </is>
      </c>
      <c r="H24" s="9" t="inlineStr">
        <is>
          <t>4x8</t>
        </is>
      </c>
      <c r="I24" s="6" t="n">
        <v>10</v>
      </c>
      <c r="J24" s="10">
        <f>IF(OR(B24="",C24="",D24=""),"",(MAX(0,2*(ROUND(B24*192,0)+ROUND(C24*192,0))*ROUND(D24*192,0)-(E24*20+F24*12)*36864)+IF(G24="Yes",ROUND(B24*192,0)*ROUND(C24*192,0),0))/36864)</f>
        <v/>
      </c>
      <c r="K24" s="8">
        <f>IF(OR(B24="",C24="",D24=""),"",ROUNDUP((MAX(0,2*(ROUND(B24*192,0)+ROUND(C24*192,0))*ROUND(D24*192,0)-(E24*20+F24*12)*36864)+IF(G24="Yes",ROUND(B24*192,0)*ROUND(C24*192,0),0))*(100+I24)/(100*IF(H24="4x12",48,IF(H24="4x10",40,32))*36864),0))</f>
        <v/>
      </c>
      <c r="L24" s="8">
        <f>IF(OR(B24="",C24="",D24=""),"",ROUNDUP((MAX(0,2*(ROUND(B24*192,0)+ROUND(C24*192,0))*ROUND(D24*192,0)-(E24*20+F24*12)*36864)*4+IF(G24="Yes",ROUND(B24*192,0)*ROUND(C24*192,0),0)*5)/147456,0))</f>
        <v/>
      </c>
      <c r="M24" s="8">
        <f>IF(OR(B24="",C24="",D24=""),"",ROUNDUP(ROUNDUP((MAX(0,2*(ROUND(B24*192,0)+ROUND(C24*192,0))*ROUND(D24*192,0)-(E24*20+F24*12)*36864)+IF(G24="Yes",ROUND(B24*192,0)*ROUND(C24*192,0),0))*370/36864000,0)/250,0))</f>
        <v/>
      </c>
      <c r="N24" s="8">
        <f>IF(OR(B24="",C24="",D24=""),"",ROUNDUP((MAX(0,2*(ROUND(B24*192,0)+ROUND(C24*192,0))*ROUND(D24*192,0)-(E24*20+F24*12)*36864)+IF(G24="Yes",ROUND(B24*192,0)*ROUND(C24*192,0),0))*9/(36864000*4.5),0))</f>
        <v/>
      </c>
    </row>
  </sheetData>
  <dataValidations count="2">
    <dataValidation sqref="G5:G24" showDropDown="0" showInputMessage="0" showErrorMessage="0" allowBlank="1" type="list">
      <formula1>"Yes,No"</formula1>
    </dataValidation>
    <dataValidation sqref="H5:H24" showDropDown="0" showInputMessage="0" showErrorMessage="0" allowBlank="1" type="list">
      <formula1>"4x8,4x10,4x12"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How it works</t>
        </is>
      </c>
    </row>
    <row r="2">
      <c r="A2" s="2" t="inlineStr"/>
    </row>
    <row r="3">
      <c r="A3" s="13" t="inlineStr">
        <is>
          <t>Four tabs, one for each job: Concrete, Paint, Landscape (mulch, gravel, sand and topsoil) and Drywall.</t>
        </is>
      </c>
    </row>
    <row r="4">
      <c r="A4" s="13" t="inlineStr">
        <is>
          <t>Type your sizes in the yellow cells. The grey cells work out the materials.</t>
        </is>
      </c>
    </row>
    <row r="5">
      <c r="A5" s="13" t="inlineStr">
        <is>
          <t>The first rows hold examples. Type over them, or clear them.</t>
        </is>
      </c>
    </row>
    <row r="6">
      <c r="A6" s="13" t="inlineStr">
        <is>
          <t>Lengths are in feet. Type 10 ft 6 in as 10.5. Thickness and depth are in inches.</t>
        </is>
      </c>
    </row>
    <row r="7">
      <c r="A7" s="13" t="inlineStr"/>
    </row>
    <row r="8">
      <c r="A8" s="14" t="inlineStr">
        <is>
          <t>Where the numbers come from:</t>
        </is>
      </c>
    </row>
    <row r="9">
      <c r="A9" s="13" t="inlineStr">
        <is>
          <t>This is the math Handyman Calc uses. Lengths are rounded to the nearest 1/16 inch first, the way the app reads a tape. Bags, sheets and gallons always round up.</t>
        </is>
      </c>
    </row>
    <row r="10">
      <c r="A10" s="13" t="inlineStr">
        <is>
          <t>Concrete: length x width x thickness, plus the waste % (10 to start). An 80 lb bag makes 0.60 cu ft and a 60 lb bag 0.45.</t>
        </is>
      </c>
    </row>
    <row r="11">
      <c r="A11" s="13" t="inlineStr">
        <is>
          <t>Paint: the walls, plus the ceiling if you say so, less 20 sq ft a door and 12 a window, times the coats, over the coverage on the can (350 sq ft a gallon to start).</t>
        </is>
      </c>
    </row>
    <row r="12">
      <c r="A12" s="13" t="inlineStr">
        <is>
          <t>Landscape: length x width x depth, plus 5% for settling. Mulch comes in 2 cu ft bags, gravel and sand in 0.5, topsoil in 0.75.</t>
        </is>
      </c>
    </row>
    <row r="13">
      <c r="A13" s="13" t="inlineStr">
        <is>
          <t>Drywall: the walls, less 20 sq ft a door and 12 a window, plus the ceiling if you say so, plus 10% waste, over the sheet size. Screws are 1 a sq ft on walls and 1.25 on ceilings. Tape is 370 ft and mud 9 gallons for every 1,000 sq ft.</t>
        </is>
      </c>
    </row>
    <row r="14">
      <c r="A14" s="13" t="inlineStr"/>
    </row>
    <row r="15">
      <c r="A15" s="13" t="inlineStr">
        <is>
          <t>Opens in Excel, Google Sheets (File &gt; Import, or upload it to Drive) and Numbers. There are no macros.</t>
        </is>
      </c>
    </row>
    <row r="16">
      <c r="A16" s="13" t="inlineStr"/>
    </row>
    <row r="17">
      <c r="A17" s="13" t="inlineStr">
        <is>
          <t>Made by Illumination Development, who also make Handyman Calc for Android: a feet, inches and fractions calculator with fifteen material calculators, free on Google Play.</t>
        </is>
      </c>
    </row>
    <row r="18">
      <c r="A18" s="13" t="inlineStr">
        <is>
          <t>https://illuminationdevelopment.com/handyman-calc</t>
        </is>
      </c>
    </row>
  </sheetData>
  <printOptions horizontalCentered="1"/>
  <pageMargins left="0.4" right="0.4" top="1" bottom="1" header="0.5" footer="0.5"/>
  <pageSetup orientation="portrait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Illumination Development</dc:creator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2026-10-13T23:21:18Z</dcterms:modified>
</cp:coreProperties>
</file>